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kboetch\Desktop\BAK AG PM -Personalkostentool\"/>
    </mc:Choice>
  </mc:AlternateContent>
  <xr:revisionPtr revIDLastSave="0" documentId="8_{E1F20D28-7A2F-4FD6-AE22-BADC98872447}" xr6:coauthVersionLast="36" xr6:coauthVersionMax="36" xr10:uidLastSave="{00000000-0000-0000-0000-000000000000}"/>
  <bookViews>
    <workbookView xWindow="0" yWindow="0" windowWidth="28800" windowHeight="12225" xr2:uid="{00000000-000D-0000-FFFF-FFFF00000000}"/>
  </bookViews>
  <sheets>
    <sheet name="Disclaimer" sheetId="1" r:id="rId1"/>
    <sheet name="Instructions" sheetId="2" r:id="rId2"/>
    <sheet name="Start Data" sheetId="3" r:id="rId3"/>
    <sheet name="Example" sheetId="4" r:id="rId4"/>
    <sheet name="January" sheetId="5" r:id="rId5"/>
    <sheet name="February" sheetId="6" r:id="rId6"/>
    <sheet name="March" sheetId="7" r:id="rId7"/>
    <sheet name="April" sheetId="8" r:id="rId8"/>
    <sheet name="May" sheetId="9" r:id="rId9"/>
    <sheet name="June" sheetId="10" r:id="rId10"/>
    <sheet name="July" sheetId="11" r:id="rId11"/>
    <sheet name="August" sheetId="12" r:id="rId12"/>
    <sheet name="September" sheetId="13" r:id="rId13"/>
    <sheet name="October" sheetId="14" r:id="rId14"/>
    <sheet name="November" sheetId="15" r:id="rId15"/>
    <sheet name="December" sheetId="16" r:id="rId16"/>
    <sheet name="Total" sheetId="17" r:id="rId17"/>
    <sheet name="Calendar" sheetId="18" r:id="rId18"/>
    <sheet name="Public Holidays" sheetId="19" r:id="rId19"/>
    <sheet name="Type of personnel" sheetId="20" r:id="rId20"/>
  </sheets>
  <definedNames>
    <definedName name="_xlnm.Print_Area" localSheetId="7">April!$A$1:$AG$49</definedName>
    <definedName name="_xlnm.Print_Area" localSheetId="11">August!$A$1:$AG$49</definedName>
    <definedName name="_xlnm.Print_Area" localSheetId="15">December!$A$1:$AG$49</definedName>
    <definedName name="_xlnm.Print_Area" localSheetId="5">February!$A$1:$AG$49</definedName>
    <definedName name="_xlnm.Print_Area" localSheetId="4">January!$A$1:$AG$49</definedName>
    <definedName name="_xlnm.Print_Area" localSheetId="10">July!$A$1:$AG$49</definedName>
    <definedName name="_xlnm.Print_Area" localSheetId="9">June!$A$1:$AG$49</definedName>
    <definedName name="_xlnm.Print_Area" localSheetId="6">March!$A$1:$AG$49</definedName>
    <definedName name="_xlnm.Print_Area" localSheetId="8">May!$A$1:$AG$49</definedName>
    <definedName name="_xlnm.Print_Area" localSheetId="14">November!$A$1:$AG$49</definedName>
    <definedName name="_xlnm.Print_Area" localSheetId="13">October!$A$1:$AG$49</definedName>
    <definedName name="_xlnm.Print_Area" localSheetId="12">September!$A$1:$AG$49</definedName>
    <definedName name="_xlnm.Print_Area" localSheetId="2">'Start Data'!$A$2:$G$45</definedName>
    <definedName name="_xlnm.Print_Area" localSheetId="16">Total!$A$1:$Z$34</definedName>
    <definedName name="Schleswig_Holstein">'Public Holidays'!$B$3:$B$21</definedName>
  </definedNames>
  <calcPr calcId="191029"/>
</workbook>
</file>

<file path=xl/calcChain.xml><?xml version="1.0" encoding="utf-8"?>
<calcChain xmlns="http://schemas.openxmlformats.org/spreadsheetml/2006/main">
  <c r="F10" i="19" l="1"/>
  <c r="D2" i="18"/>
  <c r="D1" i="19" s="1"/>
  <c r="C11" i="19" s="1"/>
  <c r="C43" i="17"/>
  <c r="B43" i="17"/>
  <c r="A43" i="17"/>
  <c r="E43" i="17" s="1"/>
  <c r="B42" i="17"/>
  <c r="A42" i="17"/>
  <c r="B41" i="17"/>
  <c r="A41" i="17"/>
  <c r="C41" i="17" s="1"/>
  <c r="E40" i="17"/>
  <c r="C40" i="17"/>
  <c r="B40" i="17"/>
  <c r="A40" i="17"/>
  <c r="C39" i="17"/>
  <c r="B39" i="17"/>
  <c r="A39" i="17"/>
  <c r="E39" i="17" s="1"/>
  <c r="H30" i="17"/>
  <c r="M29" i="17"/>
  <c r="A26" i="17"/>
  <c r="I25" i="17"/>
  <c r="A25" i="17"/>
  <c r="H24" i="17"/>
  <c r="A24" i="17"/>
  <c r="A23" i="17"/>
  <c r="A22" i="17"/>
  <c r="M21" i="17"/>
  <c r="A21" i="17"/>
  <c r="A20" i="17"/>
  <c r="K19" i="17"/>
  <c r="A19" i="17"/>
  <c r="A18" i="17"/>
  <c r="A17" i="17"/>
  <c r="M16" i="17"/>
  <c r="A16" i="17"/>
  <c r="A15" i="17"/>
  <c r="A14" i="17"/>
  <c r="M13" i="17"/>
  <c r="E13" i="17"/>
  <c r="A13" i="17"/>
  <c r="A12" i="17"/>
  <c r="I11" i="17"/>
  <c r="G11" i="17"/>
  <c r="F11" i="17"/>
  <c r="D8" i="17"/>
  <c r="D7" i="17"/>
  <c r="O6" i="17"/>
  <c r="D6" i="17"/>
  <c r="D5" i="17"/>
  <c r="D4" i="17"/>
  <c r="Q3" i="17"/>
  <c r="M11" i="17" s="1"/>
  <c r="D3" i="17"/>
  <c r="Q36" i="16"/>
  <c r="K36" i="16"/>
  <c r="I36" i="16"/>
  <c r="C36" i="16"/>
  <c r="AF33" i="16"/>
  <c r="AE33" i="16"/>
  <c r="AE36" i="16" s="1"/>
  <c r="AD33" i="16"/>
  <c r="AC33" i="16"/>
  <c r="AC36" i="16" s="1"/>
  <c r="AB33" i="16"/>
  <c r="AA33" i="16"/>
  <c r="AA36" i="16" s="1"/>
  <c r="Z33" i="16"/>
  <c r="Y33" i="16"/>
  <c r="Y36" i="16" s="1"/>
  <c r="X33" i="16"/>
  <c r="W33" i="16"/>
  <c r="W36" i="16" s="1"/>
  <c r="V33" i="16"/>
  <c r="U33" i="16"/>
  <c r="U36" i="16" s="1"/>
  <c r="T33" i="16"/>
  <c r="S33" i="16"/>
  <c r="S36" i="16" s="1"/>
  <c r="R33" i="16"/>
  <c r="Q33" i="16"/>
  <c r="P33" i="16"/>
  <c r="O33" i="16"/>
  <c r="O36" i="16" s="1"/>
  <c r="N33" i="16"/>
  <c r="M33" i="16"/>
  <c r="M36" i="16" s="1"/>
  <c r="L33" i="16"/>
  <c r="K33" i="16"/>
  <c r="J33" i="16"/>
  <c r="I33" i="16"/>
  <c r="H33" i="16"/>
  <c r="G33" i="16"/>
  <c r="G36" i="16" s="1"/>
  <c r="F33" i="16"/>
  <c r="E33" i="16"/>
  <c r="E36" i="16" s="1"/>
  <c r="D33" i="16"/>
  <c r="C33" i="16"/>
  <c r="AG33" i="16" s="1"/>
  <c r="M32" i="17" s="1"/>
  <c r="B33" i="16"/>
  <c r="AG32" i="16"/>
  <c r="M31" i="17" s="1"/>
  <c r="AG31" i="16"/>
  <c r="M30" i="17" s="1"/>
  <c r="AG30" i="16"/>
  <c r="AF28" i="16"/>
  <c r="AF36" i="16" s="1"/>
  <c r="AE28" i="16"/>
  <c r="AD28" i="16"/>
  <c r="AD36" i="16" s="1"/>
  <c r="AC28" i="16"/>
  <c r="AB28" i="16"/>
  <c r="AB36" i="16" s="1"/>
  <c r="AA28" i="16"/>
  <c r="Z28" i="16"/>
  <c r="Z36" i="16" s="1"/>
  <c r="Y28" i="16"/>
  <c r="X28" i="16"/>
  <c r="X36" i="16" s="1"/>
  <c r="W28" i="16"/>
  <c r="V28" i="16"/>
  <c r="V36" i="16" s="1"/>
  <c r="U28" i="16"/>
  <c r="T28" i="16"/>
  <c r="T36" i="16" s="1"/>
  <c r="S28" i="16"/>
  <c r="R28" i="16"/>
  <c r="R36" i="16" s="1"/>
  <c r="Q28" i="16"/>
  <c r="P28" i="16"/>
  <c r="P36" i="16" s="1"/>
  <c r="O28" i="16"/>
  <c r="N28" i="16"/>
  <c r="N36" i="16" s="1"/>
  <c r="M28" i="16"/>
  <c r="L28" i="16"/>
  <c r="L36" i="16" s="1"/>
  <c r="K28" i="16"/>
  <c r="J28" i="16"/>
  <c r="J36" i="16" s="1"/>
  <c r="I28" i="16"/>
  <c r="H28" i="16"/>
  <c r="H36" i="16" s="1"/>
  <c r="G28" i="16"/>
  <c r="F28" i="16"/>
  <c r="F36" i="16" s="1"/>
  <c r="E28" i="16"/>
  <c r="D28" i="16"/>
  <c r="D36" i="16" s="1"/>
  <c r="C28" i="16"/>
  <c r="B28" i="16"/>
  <c r="AG27" i="16"/>
  <c r="M26" i="17" s="1"/>
  <c r="A27" i="16"/>
  <c r="AG26" i="16"/>
  <c r="M25" i="17" s="1"/>
  <c r="A26" i="16"/>
  <c r="AG25" i="16"/>
  <c r="M24" i="17" s="1"/>
  <c r="A25" i="16"/>
  <c r="AG24" i="16"/>
  <c r="M23" i="17" s="1"/>
  <c r="A24" i="16"/>
  <c r="AG23" i="16"/>
  <c r="M22" i="17" s="1"/>
  <c r="A23" i="16"/>
  <c r="AG22" i="16"/>
  <c r="A22" i="16"/>
  <c r="AG21" i="16"/>
  <c r="M20" i="17" s="1"/>
  <c r="A21" i="16"/>
  <c r="AG20" i="16"/>
  <c r="M19" i="17" s="1"/>
  <c r="A20" i="16"/>
  <c r="AG19" i="16"/>
  <c r="M18" i="17" s="1"/>
  <c r="A19" i="16"/>
  <c r="AG18" i="16"/>
  <c r="M17" i="17" s="1"/>
  <c r="A18" i="16"/>
  <c r="AG17" i="16"/>
  <c r="A17" i="16"/>
  <c r="AG16" i="16"/>
  <c r="M15" i="17" s="1"/>
  <c r="A16" i="16"/>
  <c r="AG15" i="16"/>
  <c r="M14" i="17" s="1"/>
  <c r="A15" i="16"/>
  <c r="AG14" i="16"/>
  <c r="A14" i="16"/>
  <c r="AG13" i="16"/>
  <c r="M12" i="17" s="1"/>
  <c r="A13" i="16"/>
  <c r="A9" i="16"/>
  <c r="D8" i="16"/>
  <c r="A8" i="16"/>
  <c r="D7" i="16"/>
  <c r="A7" i="16"/>
  <c r="D6" i="16"/>
  <c r="A6" i="16"/>
  <c r="D5" i="16"/>
  <c r="A5" i="16"/>
  <c r="D4" i="16"/>
  <c r="A4" i="16"/>
  <c r="Q3" i="16"/>
  <c r="D3" i="16"/>
  <c r="A3" i="16"/>
  <c r="AE36" i="15"/>
  <c r="AB36" i="15"/>
  <c r="Z36" i="15"/>
  <c r="L36" i="15"/>
  <c r="J36" i="15"/>
  <c r="AF33" i="15"/>
  <c r="AF36" i="15" s="1"/>
  <c r="AE33" i="15"/>
  <c r="AD33" i="15"/>
  <c r="AC33" i="15"/>
  <c r="AB33" i="15"/>
  <c r="AA33" i="15"/>
  <c r="Z33" i="15"/>
  <c r="Y33" i="15"/>
  <c r="Y36" i="15" s="1"/>
  <c r="X33" i="15"/>
  <c r="X36" i="15" s="1"/>
  <c r="W33" i="15"/>
  <c r="V33" i="15"/>
  <c r="U33" i="15"/>
  <c r="T33" i="15"/>
  <c r="S33" i="15"/>
  <c r="R33" i="15"/>
  <c r="Q33" i="15"/>
  <c r="Q36" i="15" s="1"/>
  <c r="P33" i="15"/>
  <c r="P36" i="15" s="1"/>
  <c r="O33" i="15"/>
  <c r="N33" i="15"/>
  <c r="M33" i="15"/>
  <c r="L33" i="15"/>
  <c r="K33" i="15"/>
  <c r="J33" i="15"/>
  <c r="I33" i="15"/>
  <c r="I36" i="15" s="1"/>
  <c r="H33" i="15"/>
  <c r="H36" i="15" s="1"/>
  <c r="G33" i="15"/>
  <c r="F33" i="15"/>
  <c r="E33" i="15"/>
  <c r="D33" i="15"/>
  <c r="C33" i="15"/>
  <c r="B33" i="15"/>
  <c r="AG32" i="15"/>
  <c r="L31" i="17" s="1"/>
  <c r="AG31" i="15"/>
  <c r="L30" i="17" s="1"/>
  <c r="AG30" i="15"/>
  <c r="L29" i="17" s="1"/>
  <c r="AF28" i="15"/>
  <c r="AE28" i="15"/>
  <c r="AD28" i="15"/>
  <c r="AD36" i="15" s="1"/>
  <c r="AC28" i="15"/>
  <c r="AC36" i="15" s="1"/>
  <c r="AB28" i="15"/>
  <c r="AA28" i="15"/>
  <c r="AA36" i="15" s="1"/>
  <c r="Z28" i="15"/>
  <c r="Y28" i="15"/>
  <c r="X28" i="15"/>
  <c r="W28" i="15"/>
  <c r="W36" i="15" s="1"/>
  <c r="V28" i="15"/>
  <c r="V36" i="15" s="1"/>
  <c r="U28" i="15"/>
  <c r="U36" i="15" s="1"/>
  <c r="T28" i="15"/>
  <c r="T36" i="15" s="1"/>
  <c r="S28" i="15"/>
  <c r="S36" i="15" s="1"/>
  <c r="R28" i="15"/>
  <c r="R36" i="15" s="1"/>
  <c r="Q28" i="15"/>
  <c r="P28" i="15"/>
  <c r="O28" i="15"/>
  <c r="O36" i="15" s="1"/>
  <c r="N28" i="15"/>
  <c r="N36" i="15" s="1"/>
  <c r="M28" i="15"/>
  <c r="M36" i="15" s="1"/>
  <c r="L28" i="15"/>
  <c r="K28" i="15"/>
  <c r="K36" i="15" s="1"/>
  <c r="J28" i="15"/>
  <c r="I28" i="15"/>
  <c r="H28" i="15"/>
  <c r="G28" i="15"/>
  <c r="G36" i="15" s="1"/>
  <c r="F28" i="15"/>
  <c r="F36" i="15" s="1"/>
  <c r="E28" i="15"/>
  <c r="E36" i="15" s="1"/>
  <c r="D28" i="15"/>
  <c r="D36" i="15" s="1"/>
  <c r="C28" i="15"/>
  <c r="C36" i="15" s="1"/>
  <c r="B28" i="15"/>
  <c r="AG27" i="15"/>
  <c r="L26" i="17" s="1"/>
  <c r="A27" i="15"/>
  <c r="AG26" i="15"/>
  <c r="L25" i="17" s="1"/>
  <c r="A26" i="15"/>
  <c r="AG25" i="15"/>
  <c r="L24" i="17" s="1"/>
  <c r="A25" i="15"/>
  <c r="AG24" i="15"/>
  <c r="L23" i="17" s="1"/>
  <c r="A24" i="15"/>
  <c r="AG23" i="15"/>
  <c r="L22" i="17" s="1"/>
  <c r="A23" i="15"/>
  <c r="AG22" i="15"/>
  <c r="L21" i="17" s="1"/>
  <c r="A22" i="15"/>
  <c r="AG21" i="15"/>
  <c r="L20" i="17" s="1"/>
  <c r="A21" i="15"/>
  <c r="AG20" i="15"/>
  <c r="L19" i="17" s="1"/>
  <c r="A20" i="15"/>
  <c r="AG19" i="15"/>
  <c r="L18" i="17" s="1"/>
  <c r="A19" i="15"/>
  <c r="AG18" i="15"/>
  <c r="L17" i="17" s="1"/>
  <c r="A18" i="15"/>
  <c r="AG17" i="15"/>
  <c r="L16" i="17" s="1"/>
  <c r="A17" i="15"/>
  <c r="AG16" i="15"/>
  <c r="L15" i="17" s="1"/>
  <c r="A16" i="15"/>
  <c r="AG15" i="15"/>
  <c r="L14" i="17" s="1"/>
  <c r="A15" i="15"/>
  <c r="AG14" i="15"/>
  <c r="L13" i="17" s="1"/>
  <c r="A14" i="15"/>
  <c r="AG13" i="15"/>
  <c r="L12" i="17" s="1"/>
  <c r="A13" i="15"/>
  <c r="A9" i="15"/>
  <c r="D8" i="15"/>
  <c r="A8" i="15"/>
  <c r="D7" i="15"/>
  <c r="A7" i="15"/>
  <c r="D6" i="15"/>
  <c r="A6" i="15"/>
  <c r="D5" i="15"/>
  <c r="A5" i="15"/>
  <c r="D4" i="15"/>
  <c r="A4" i="15"/>
  <c r="Q3" i="15"/>
  <c r="D3" i="15"/>
  <c r="A3" i="15"/>
  <c r="D36" i="14"/>
  <c r="AF33" i="14"/>
  <c r="AE33" i="14"/>
  <c r="AD33" i="14"/>
  <c r="AC33" i="14"/>
  <c r="AB33" i="14"/>
  <c r="AB36" i="14" s="1"/>
  <c r="AA33" i="14"/>
  <c r="Z33" i="14"/>
  <c r="Z36" i="14" s="1"/>
  <c r="Y33" i="14"/>
  <c r="Y36" i="14" s="1"/>
  <c r="X33" i="14"/>
  <c r="W33" i="14"/>
  <c r="V33" i="14"/>
  <c r="U33" i="14"/>
  <c r="T33" i="14"/>
  <c r="T36" i="14" s="1"/>
  <c r="S33" i="14"/>
  <c r="R33" i="14"/>
  <c r="R36" i="14" s="1"/>
  <c r="Q33" i="14"/>
  <c r="Q36" i="14" s="1"/>
  <c r="P33" i="14"/>
  <c r="O33" i="14"/>
  <c r="N33" i="14"/>
  <c r="M33" i="14"/>
  <c r="L33" i="14"/>
  <c r="L36" i="14" s="1"/>
  <c r="K33" i="14"/>
  <c r="J33" i="14"/>
  <c r="J36" i="14" s="1"/>
  <c r="I33" i="14"/>
  <c r="I36" i="14" s="1"/>
  <c r="H33" i="14"/>
  <c r="G33" i="14"/>
  <c r="F33" i="14"/>
  <c r="E33" i="14"/>
  <c r="D33" i="14"/>
  <c r="C33" i="14"/>
  <c r="B33" i="14"/>
  <c r="AG32" i="14"/>
  <c r="K31" i="17" s="1"/>
  <c r="AG31" i="14"/>
  <c r="K30" i="17" s="1"/>
  <c r="AG30" i="14"/>
  <c r="K29" i="17" s="1"/>
  <c r="AF28" i="14"/>
  <c r="AF36" i="14" s="1"/>
  <c r="AE28" i="14"/>
  <c r="AE36" i="14" s="1"/>
  <c r="AD28" i="14"/>
  <c r="AD36" i="14" s="1"/>
  <c r="AC28" i="14"/>
  <c r="AC36" i="14" s="1"/>
  <c r="AB28" i="14"/>
  <c r="AA28" i="14"/>
  <c r="AA36" i="14" s="1"/>
  <c r="Z28" i="14"/>
  <c r="Y28" i="14"/>
  <c r="X28" i="14"/>
  <c r="X36" i="14" s="1"/>
  <c r="W28" i="14"/>
  <c r="W36" i="14" s="1"/>
  <c r="V28" i="14"/>
  <c r="V36" i="14" s="1"/>
  <c r="U28" i="14"/>
  <c r="U36" i="14" s="1"/>
  <c r="T28" i="14"/>
  <c r="S28" i="14"/>
  <c r="S36" i="14" s="1"/>
  <c r="R28" i="14"/>
  <c r="Q28" i="14"/>
  <c r="P28" i="14"/>
  <c r="P36" i="14" s="1"/>
  <c r="O28" i="14"/>
  <c r="O36" i="14" s="1"/>
  <c r="N28" i="14"/>
  <c r="N36" i="14" s="1"/>
  <c r="M28" i="14"/>
  <c r="M36" i="14" s="1"/>
  <c r="L28" i="14"/>
  <c r="K28" i="14"/>
  <c r="K36" i="14" s="1"/>
  <c r="J28" i="14"/>
  <c r="I28" i="14"/>
  <c r="H28" i="14"/>
  <c r="H36" i="14" s="1"/>
  <c r="G28" i="14"/>
  <c r="G36" i="14" s="1"/>
  <c r="F28" i="14"/>
  <c r="F36" i="14" s="1"/>
  <c r="E28" i="14"/>
  <c r="E36" i="14" s="1"/>
  <c r="D28" i="14"/>
  <c r="C28" i="14"/>
  <c r="C36" i="14" s="1"/>
  <c r="B28" i="14"/>
  <c r="AG27" i="14"/>
  <c r="K26" i="17" s="1"/>
  <c r="A27" i="14"/>
  <c r="AG26" i="14"/>
  <c r="K25" i="17" s="1"/>
  <c r="A26" i="14"/>
  <c r="AG25" i="14"/>
  <c r="K24" i="17" s="1"/>
  <c r="A25" i="14"/>
  <c r="AG24" i="14"/>
  <c r="K23" i="17" s="1"/>
  <c r="A24" i="14"/>
  <c r="AG23" i="14"/>
  <c r="K22" i="17" s="1"/>
  <c r="A23" i="14"/>
  <c r="AG22" i="14"/>
  <c r="K21" i="17" s="1"/>
  <c r="A22" i="14"/>
  <c r="AG21" i="14"/>
  <c r="K20" i="17" s="1"/>
  <c r="A21" i="14"/>
  <c r="AG20" i="14"/>
  <c r="A20" i="14"/>
  <c r="AG19" i="14"/>
  <c r="K18" i="17" s="1"/>
  <c r="A19" i="14"/>
  <c r="AG18" i="14"/>
  <c r="K17" i="17" s="1"/>
  <c r="A18" i="14"/>
  <c r="AG17" i="14"/>
  <c r="K16" i="17" s="1"/>
  <c r="A17" i="14"/>
  <c r="AG16" i="14"/>
  <c r="K15" i="17" s="1"/>
  <c r="A16" i="14"/>
  <c r="AG15" i="14"/>
  <c r="K14" i="17" s="1"/>
  <c r="A15" i="14"/>
  <c r="AG14" i="14"/>
  <c r="K13" i="17" s="1"/>
  <c r="A14" i="14"/>
  <c r="AG13" i="14"/>
  <c r="K12" i="17" s="1"/>
  <c r="K27" i="17" s="1"/>
  <c r="A13" i="14"/>
  <c r="A9" i="14"/>
  <c r="D8" i="14"/>
  <c r="A8" i="14"/>
  <c r="D7" i="14"/>
  <c r="A7" i="14"/>
  <c r="D6" i="14"/>
  <c r="A6" i="14"/>
  <c r="D5" i="14"/>
  <c r="A5" i="14"/>
  <c r="D4" i="14"/>
  <c r="A4" i="14"/>
  <c r="Q3" i="14"/>
  <c r="D3" i="14"/>
  <c r="A3" i="14"/>
  <c r="AA36" i="13"/>
  <c r="C36" i="13"/>
  <c r="AF33" i="13"/>
  <c r="AE33" i="13"/>
  <c r="AD33" i="13"/>
  <c r="AC33" i="13"/>
  <c r="AC36" i="13" s="1"/>
  <c r="AB33" i="13"/>
  <c r="AA33" i="13"/>
  <c r="Z33" i="13"/>
  <c r="Y33" i="13"/>
  <c r="Y36" i="13" s="1"/>
  <c r="X33" i="13"/>
  <c r="W33" i="13"/>
  <c r="V33" i="13"/>
  <c r="U33" i="13"/>
  <c r="U36" i="13" s="1"/>
  <c r="T33" i="13"/>
  <c r="S33" i="13"/>
  <c r="S36" i="13" s="1"/>
  <c r="R33" i="13"/>
  <c r="Q33" i="13"/>
  <c r="Q36" i="13" s="1"/>
  <c r="P33" i="13"/>
  <c r="O33" i="13"/>
  <c r="N33" i="13"/>
  <c r="M33" i="13"/>
  <c r="M36" i="13" s="1"/>
  <c r="L33" i="13"/>
  <c r="K33" i="13"/>
  <c r="K36" i="13" s="1"/>
  <c r="J33" i="13"/>
  <c r="I33" i="13"/>
  <c r="I36" i="13" s="1"/>
  <c r="H33" i="13"/>
  <c r="G33" i="13"/>
  <c r="F33" i="13"/>
  <c r="E33" i="13"/>
  <c r="E36" i="13" s="1"/>
  <c r="D33" i="13"/>
  <c r="C33" i="13"/>
  <c r="B33" i="13"/>
  <c r="AG32" i="13"/>
  <c r="J31" i="17" s="1"/>
  <c r="AG31" i="13"/>
  <c r="J30" i="17" s="1"/>
  <c r="AG30" i="13"/>
  <c r="J29" i="17" s="1"/>
  <c r="AF28" i="13"/>
  <c r="AF36" i="13" s="1"/>
  <c r="AE28" i="13"/>
  <c r="AE36" i="13" s="1"/>
  <c r="AD28" i="13"/>
  <c r="AD36" i="13" s="1"/>
  <c r="AC28" i="13"/>
  <c r="AB28" i="13"/>
  <c r="AB36" i="13" s="1"/>
  <c r="AA28" i="13"/>
  <c r="Z28" i="13"/>
  <c r="Z36" i="13" s="1"/>
  <c r="Y28" i="13"/>
  <c r="X28" i="13"/>
  <c r="X36" i="13" s="1"/>
  <c r="W28" i="13"/>
  <c r="W36" i="13" s="1"/>
  <c r="V28" i="13"/>
  <c r="V36" i="13" s="1"/>
  <c r="U28" i="13"/>
  <c r="T28" i="13"/>
  <c r="T36" i="13" s="1"/>
  <c r="S28" i="13"/>
  <c r="R28" i="13"/>
  <c r="R36" i="13" s="1"/>
  <c r="Q28" i="13"/>
  <c r="P28" i="13"/>
  <c r="P36" i="13" s="1"/>
  <c r="O28" i="13"/>
  <c r="O36" i="13" s="1"/>
  <c r="N28" i="13"/>
  <c r="N36" i="13" s="1"/>
  <c r="M28" i="13"/>
  <c r="L28" i="13"/>
  <c r="L36" i="13" s="1"/>
  <c r="K28" i="13"/>
  <c r="J28" i="13"/>
  <c r="J36" i="13" s="1"/>
  <c r="I28" i="13"/>
  <c r="H28" i="13"/>
  <c r="H36" i="13" s="1"/>
  <c r="G28" i="13"/>
  <c r="G36" i="13" s="1"/>
  <c r="F28" i="13"/>
  <c r="F36" i="13" s="1"/>
  <c r="E28" i="13"/>
  <c r="D28" i="13"/>
  <c r="D36" i="13" s="1"/>
  <c r="C28" i="13"/>
  <c r="B28" i="13"/>
  <c r="AG28" i="13" s="1"/>
  <c r="AG37" i="13" s="1"/>
  <c r="AG38" i="13" s="1"/>
  <c r="AG27" i="13"/>
  <c r="J26" i="17" s="1"/>
  <c r="A27" i="13"/>
  <c r="AG26" i="13"/>
  <c r="J25" i="17" s="1"/>
  <c r="A26" i="13"/>
  <c r="AG25" i="13"/>
  <c r="J24" i="17" s="1"/>
  <c r="A25" i="13"/>
  <c r="AG24" i="13"/>
  <c r="J23" i="17" s="1"/>
  <c r="A24" i="13"/>
  <c r="AG23" i="13"/>
  <c r="J22" i="17" s="1"/>
  <c r="A23" i="13"/>
  <c r="AG22" i="13"/>
  <c r="J21" i="17" s="1"/>
  <c r="A22" i="13"/>
  <c r="AG21" i="13"/>
  <c r="J20" i="17" s="1"/>
  <c r="A21" i="13"/>
  <c r="AG20" i="13"/>
  <c r="J19" i="17" s="1"/>
  <c r="A20" i="13"/>
  <c r="AG19" i="13"/>
  <c r="J18" i="17" s="1"/>
  <c r="A19" i="13"/>
  <c r="AG18" i="13"/>
  <c r="J17" i="17" s="1"/>
  <c r="A18" i="13"/>
  <c r="AG17" i="13"/>
  <c r="J16" i="17" s="1"/>
  <c r="A17" i="13"/>
  <c r="AG16" i="13"/>
  <c r="J15" i="17" s="1"/>
  <c r="A16" i="13"/>
  <c r="AG15" i="13"/>
  <c r="J14" i="17" s="1"/>
  <c r="A15" i="13"/>
  <c r="AG14" i="13"/>
  <c r="J13" i="17" s="1"/>
  <c r="A14" i="13"/>
  <c r="AG13" i="13"/>
  <c r="J12" i="17" s="1"/>
  <c r="A13" i="13"/>
  <c r="A9" i="13"/>
  <c r="D8" i="13"/>
  <c r="A8" i="13"/>
  <c r="D7" i="13"/>
  <c r="A7" i="13"/>
  <c r="D6" i="13"/>
  <c r="A6" i="13"/>
  <c r="D5" i="13"/>
  <c r="A5" i="13"/>
  <c r="D4" i="13"/>
  <c r="A4" i="13"/>
  <c r="Q3" i="13"/>
  <c r="D3" i="13"/>
  <c r="A3" i="13"/>
  <c r="Z36" i="12"/>
  <c r="X36" i="12"/>
  <c r="R36" i="12"/>
  <c r="J36" i="12"/>
  <c r="B36" i="12"/>
  <c r="AF33" i="12"/>
  <c r="AF36" i="12" s="1"/>
  <c r="AE33" i="12"/>
  <c r="AD33" i="12"/>
  <c r="AC33" i="12"/>
  <c r="AB33" i="12"/>
  <c r="AA33" i="12"/>
  <c r="Z33" i="12"/>
  <c r="Y33" i="12"/>
  <c r="X33" i="12"/>
  <c r="W33" i="12"/>
  <c r="V33" i="12"/>
  <c r="U33" i="12"/>
  <c r="T33" i="12"/>
  <c r="S33" i="12"/>
  <c r="R33" i="12"/>
  <c r="Q33" i="12"/>
  <c r="P33" i="12"/>
  <c r="P36" i="12" s="1"/>
  <c r="O33" i="12"/>
  <c r="N33" i="12"/>
  <c r="M33" i="12"/>
  <c r="L33" i="12"/>
  <c r="K33" i="12"/>
  <c r="J33" i="12"/>
  <c r="I33" i="12"/>
  <c r="H33" i="12"/>
  <c r="H36" i="12" s="1"/>
  <c r="G33" i="12"/>
  <c r="F33" i="12"/>
  <c r="E33" i="12"/>
  <c r="D33" i="12"/>
  <c r="C33" i="12"/>
  <c r="B33" i="12"/>
  <c r="AG32" i="12"/>
  <c r="I31" i="17" s="1"/>
  <c r="AG31" i="12"/>
  <c r="I30" i="17" s="1"/>
  <c r="AG30" i="12"/>
  <c r="I29" i="17" s="1"/>
  <c r="AF28" i="12"/>
  <c r="AE28" i="12"/>
  <c r="AE36" i="12" s="1"/>
  <c r="AD28" i="12"/>
  <c r="AD36" i="12" s="1"/>
  <c r="AC28" i="12"/>
  <c r="AC36" i="12" s="1"/>
  <c r="AB28" i="12"/>
  <c r="AB36" i="12" s="1"/>
  <c r="AA28" i="12"/>
  <c r="AA36" i="12" s="1"/>
  <c r="Z28" i="12"/>
  <c r="Y28" i="12"/>
  <c r="Y36" i="12" s="1"/>
  <c r="X28" i="12"/>
  <c r="W28" i="12"/>
  <c r="W36" i="12" s="1"/>
  <c r="V28" i="12"/>
  <c r="V36" i="12" s="1"/>
  <c r="U28" i="12"/>
  <c r="U36" i="12" s="1"/>
  <c r="T28" i="12"/>
  <c r="T36" i="12" s="1"/>
  <c r="S28" i="12"/>
  <c r="S36" i="12" s="1"/>
  <c r="R28" i="12"/>
  <c r="Q28" i="12"/>
  <c r="Q36" i="12" s="1"/>
  <c r="P28" i="12"/>
  <c r="O28" i="12"/>
  <c r="O36" i="12" s="1"/>
  <c r="N28" i="12"/>
  <c r="N36" i="12" s="1"/>
  <c r="M28" i="12"/>
  <c r="M36" i="12" s="1"/>
  <c r="L28" i="12"/>
  <c r="L36" i="12" s="1"/>
  <c r="K28" i="12"/>
  <c r="K36" i="12" s="1"/>
  <c r="J28" i="12"/>
  <c r="I28" i="12"/>
  <c r="I36" i="12" s="1"/>
  <c r="H28" i="12"/>
  <c r="G28" i="12"/>
  <c r="G36" i="12" s="1"/>
  <c r="F28" i="12"/>
  <c r="F36" i="12" s="1"/>
  <c r="E28" i="12"/>
  <c r="E36" i="12" s="1"/>
  <c r="D28" i="12"/>
  <c r="D36" i="12" s="1"/>
  <c r="C28" i="12"/>
  <c r="C36" i="12" s="1"/>
  <c r="B28" i="12"/>
  <c r="AG27" i="12"/>
  <c r="I26" i="17" s="1"/>
  <c r="A27" i="12"/>
  <c r="AG26" i="12"/>
  <c r="A26" i="12"/>
  <c r="AG25" i="12"/>
  <c r="I24" i="17" s="1"/>
  <c r="A25" i="12"/>
  <c r="AG24" i="12"/>
  <c r="I23" i="17" s="1"/>
  <c r="A24" i="12"/>
  <c r="AG23" i="12"/>
  <c r="I22" i="17" s="1"/>
  <c r="A23" i="12"/>
  <c r="AG22" i="12"/>
  <c r="I21" i="17" s="1"/>
  <c r="A22" i="12"/>
  <c r="AG21" i="12"/>
  <c r="I20" i="17" s="1"/>
  <c r="A21" i="12"/>
  <c r="AG20" i="12"/>
  <c r="I19" i="17" s="1"/>
  <c r="A20" i="12"/>
  <c r="AG19" i="12"/>
  <c r="I18" i="17" s="1"/>
  <c r="A19" i="12"/>
  <c r="AG18" i="12"/>
  <c r="I17" i="17" s="1"/>
  <c r="A18" i="12"/>
  <c r="AG17" i="12"/>
  <c r="I16" i="17" s="1"/>
  <c r="A17" i="12"/>
  <c r="AG16" i="12"/>
  <c r="I15" i="17" s="1"/>
  <c r="A16" i="12"/>
  <c r="AG15" i="12"/>
  <c r="I14" i="17" s="1"/>
  <c r="A15" i="12"/>
  <c r="AG14" i="12"/>
  <c r="I13" i="17" s="1"/>
  <c r="A14" i="12"/>
  <c r="AG13" i="12"/>
  <c r="I12" i="17" s="1"/>
  <c r="A13" i="12"/>
  <c r="A9" i="12"/>
  <c r="D8" i="12"/>
  <c r="A8" i="12"/>
  <c r="D7" i="12"/>
  <c r="A7" i="12"/>
  <c r="D6" i="12"/>
  <c r="A6" i="12"/>
  <c r="D5" i="12"/>
  <c r="A5" i="12"/>
  <c r="D4" i="12"/>
  <c r="A4" i="12"/>
  <c r="Q3" i="12"/>
  <c r="D3" i="12"/>
  <c r="A3" i="12"/>
  <c r="AE36" i="11"/>
  <c r="W36" i="11"/>
  <c r="Q36" i="11"/>
  <c r="O36" i="11"/>
  <c r="I36" i="11"/>
  <c r="G36" i="11"/>
  <c r="AF33" i="11"/>
  <c r="AE33" i="11"/>
  <c r="AD33" i="11"/>
  <c r="AC33" i="11"/>
  <c r="AB33" i="11"/>
  <c r="AA33" i="11"/>
  <c r="AA36" i="11" s="1"/>
  <c r="Z33" i="11"/>
  <c r="Y33" i="11"/>
  <c r="Y36" i="11" s="1"/>
  <c r="X33" i="11"/>
  <c r="W33" i="11"/>
  <c r="V33" i="11"/>
  <c r="U33" i="11"/>
  <c r="T33" i="11"/>
  <c r="S33" i="11"/>
  <c r="S36" i="11" s="1"/>
  <c r="R33" i="11"/>
  <c r="Q33" i="11"/>
  <c r="P33" i="11"/>
  <c r="O33" i="11"/>
  <c r="N33" i="11"/>
  <c r="M33" i="11"/>
  <c r="L33" i="11"/>
  <c r="K33" i="11"/>
  <c r="K36" i="11" s="1"/>
  <c r="J33" i="11"/>
  <c r="I33" i="11"/>
  <c r="H33" i="11"/>
  <c r="G33" i="11"/>
  <c r="AG33" i="11" s="1"/>
  <c r="H32" i="17" s="1"/>
  <c r="F33" i="11"/>
  <c r="E33" i="11"/>
  <c r="D33" i="11"/>
  <c r="C33" i="11"/>
  <c r="C36" i="11" s="1"/>
  <c r="B33" i="11"/>
  <c r="AG32" i="11"/>
  <c r="H31" i="17" s="1"/>
  <c r="AG31" i="11"/>
  <c r="AG30" i="11"/>
  <c r="H29" i="17" s="1"/>
  <c r="AF28" i="11"/>
  <c r="AF36" i="11" s="1"/>
  <c r="AE28" i="11"/>
  <c r="AD28" i="11"/>
  <c r="AD36" i="11" s="1"/>
  <c r="AC28" i="11"/>
  <c r="AC36" i="11" s="1"/>
  <c r="AB28" i="11"/>
  <c r="AB36" i="11" s="1"/>
  <c r="AA28" i="11"/>
  <c r="Z28" i="11"/>
  <c r="Z36" i="11" s="1"/>
  <c r="Y28" i="11"/>
  <c r="X28" i="11"/>
  <c r="X36" i="11" s="1"/>
  <c r="W28" i="11"/>
  <c r="V28" i="11"/>
  <c r="V36" i="11" s="1"/>
  <c r="U28" i="11"/>
  <c r="U36" i="11" s="1"/>
  <c r="T28" i="11"/>
  <c r="T36" i="11" s="1"/>
  <c r="S28" i="11"/>
  <c r="R28" i="11"/>
  <c r="R36" i="11" s="1"/>
  <c r="Q28" i="11"/>
  <c r="P28" i="11"/>
  <c r="P36" i="11" s="1"/>
  <c r="O28" i="11"/>
  <c r="N28" i="11"/>
  <c r="N36" i="11" s="1"/>
  <c r="M28" i="11"/>
  <c r="M36" i="11" s="1"/>
  <c r="L28" i="11"/>
  <c r="L36" i="11" s="1"/>
  <c r="K28" i="11"/>
  <c r="J28" i="11"/>
  <c r="J36" i="11" s="1"/>
  <c r="I28" i="11"/>
  <c r="H28" i="11"/>
  <c r="H36" i="11" s="1"/>
  <c r="G28" i="11"/>
  <c r="F28" i="11"/>
  <c r="F36" i="11" s="1"/>
  <c r="E28" i="11"/>
  <c r="E36" i="11" s="1"/>
  <c r="D28" i="11"/>
  <c r="D36" i="11" s="1"/>
  <c r="C28" i="11"/>
  <c r="B28" i="11"/>
  <c r="AG27" i="11"/>
  <c r="H26" i="17" s="1"/>
  <c r="A27" i="11"/>
  <c r="AG26" i="11"/>
  <c r="H25" i="17" s="1"/>
  <c r="A26" i="11"/>
  <c r="AG25" i="11"/>
  <c r="A25" i="11"/>
  <c r="AG24" i="11"/>
  <c r="H23" i="17" s="1"/>
  <c r="A24" i="11"/>
  <c r="AG23" i="11"/>
  <c r="H22" i="17" s="1"/>
  <c r="A23" i="11"/>
  <c r="AG22" i="11"/>
  <c r="H21" i="17" s="1"/>
  <c r="A22" i="11"/>
  <c r="AG21" i="11"/>
  <c r="H20" i="17" s="1"/>
  <c r="A21" i="11"/>
  <c r="AG20" i="11"/>
  <c r="H19" i="17" s="1"/>
  <c r="A20" i="11"/>
  <c r="AG19" i="11"/>
  <c r="H18" i="17" s="1"/>
  <c r="A19" i="11"/>
  <c r="AG18" i="11"/>
  <c r="H17" i="17" s="1"/>
  <c r="A18" i="11"/>
  <c r="AG17" i="11"/>
  <c r="H16" i="17" s="1"/>
  <c r="A17" i="11"/>
  <c r="AG16" i="11"/>
  <c r="H15" i="17" s="1"/>
  <c r="A16" i="11"/>
  <c r="AG15" i="11"/>
  <c r="H14" i="17" s="1"/>
  <c r="A15" i="11"/>
  <c r="AG14" i="11"/>
  <c r="H13" i="17" s="1"/>
  <c r="A14" i="11"/>
  <c r="AG13" i="11"/>
  <c r="H12" i="17" s="1"/>
  <c r="A13" i="11"/>
  <c r="A9" i="11"/>
  <c r="D8" i="11"/>
  <c r="A8" i="11"/>
  <c r="D7" i="11"/>
  <c r="A7" i="11"/>
  <c r="D6" i="11"/>
  <c r="A6" i="11"/>
  <c r="D5" i="11"/>
  <c r="A5" i="11"/>
  <c r="D4" i="11"/>
  <c r="A4" i="11"/>
  <c r="Q3" i="11"/>
  <c r="D3" i="11"/>
  <c r="A3" i="11"/>
  <c r="X36" i="10"/>
  <c r="H36" i="10"/>
  <c r="AF33" i="10"/>
  <c r="AF36" i="10" s="1"/>
  <c r="AE33" i="10"/>
  <c r="AD33" i="10"/>
  <c r="AD36" i="10" s="1"/>
  <c r="AC33" i="10"/>
  <c r="AB33" i="10"/>
  <c r="AA33" i="10"/>
  <c r="Z33" i="10"/>
  <c r="Y33" i="10"/>
  <c r="X33" i="10"/>
  <c r="W33" i="10"/>
  <c r="V33" i="10"/>
  <c r="V36" i="10" s="1"/>
  <c r="U33" i="10"/>
  <c r="T33" i="10"/>
  <c r="S33" i="10"/>
  <c r="R33" i="10"/>
  <c r="Q33" i="10"/>
  <c r="P33" i="10"/>
  <c r="P36" i="10" s="1"/>
  <c r="O33" i="10"/>
  <c r="N33" i="10"/>
  <c r="N36" i="10" s="1"/>
  <c r="M33" i="10"/>
  <c r="L33" i="10"/>
  <c r="K33" i="10"/>
  <c r="J33" i="10"/>
  <c r="I33" i="10"/>
  <c r="H33" i="10"/>
  <c r="G33" i="10"/>
  <c r="F33" i="10"/>
  <c r="E33" i="10"/>
  <c r="D33" i="10"/>
  <c r="C33" i="10"/>
  <c r="B33" i="10"/>
  <c r="AG32" i="10"/>
  <c r="G31" i="17" s="1"/>
  <c r="AG31" i="10"/>
  <c r="G30" i="17" s="1"/>
  <c r="AG30" i="10"/>
  <c r="G29" i="17" s="1"/>
  <c r="AF28" i="10"/>
  <c r="AE28" i="10"/>
  <c r="AE36" i="10" s="1"/>
  <c r="AD28" i="10"/>
  <c r="AC28" i="10"/>
  <c r="AC36" i="10" s="1"/>
  <c r="AB28" i="10"/>
  <c r="AB36" i="10" s="1"/>
  <c r="AA28" i="10"/>
  <c r="AA36" i="10" s="1"/>
  <c r="Z28" i="10"/>
  <c r="Z36" i="10" s="1"/>
  <c r="Y28" i="10"/>
  <c r="Y36" i="10" s="1"/>
  <c r="X28" i="10"/>
  <c r="W28" i="10"/>
  <c r="W36" i="10" s="1"/>
  <c r="V28" i="10"/>
  <c r="U28" i="10"/>
  <c r="U36" i="10" s="1"/>
  <c r="T28" i="10"/>
  <c r="T36" i="10" s="1"/>
  <c r="S28" i="10"/>
  <c r="S36" i="10" s="1"/>
  <c r="R28" i="10"/>
  <c r="R36" i="10" s="1"/>
  <c r="Q28" i="10"/>
  <c r="Q36" i="10" s="1"/>
  <c r="P28" i="10"/>
  <c r="O28" i="10"/>
  <c r="O36" i="10" s="1"/>
  <c r="N28" i="10"/>
  <c r="M28" i="10"/>
  <c r="M36" i="10" s="1"/>
  <c r="L28" i="10"/>
  <c r="L36" i="10" s="1"/>
  <c r="K28" i="10"/>
  <c r="K36" i="10" s="1"/>
  <c r="J28" i="10"/>
  <c r="J36" i="10" s="1"/>
  <c r="I28" i="10"/>
  <c r="I36" i="10" s="1"/>
  <c r="H28" i="10"/>
  <c r="G28" i="10"/>
  <c r="G36" i="10" s="1"/>
  <c r="F28" i="10"/>
  <c r="E28" i="10"/>
  <c r="E36" i="10" s="1"/>
  <c r="D28" i="10"/>
  <c r="D36" i="10" s="1"/>
  <c r="C28" i="10"/>
  <c r="C36" i="10" s="1"/>
  <c r="B28" i="10"/>
  <c r="B36" i="10" s="1"/>
  <c r="AG27" i="10"/>
  <c r="G26" i="17" s="1"/>
  <c r="A27" i="10"/>
  <c r="AG26" i="10"/>
  <c r="G25" i="17" s="1"/>
  <c r="A26" i="10"/>
  <c r="AG25" i="10"/>
  <c r="G24" i="17" s="1"/>
  <c r="A25" i="10"/>
  <c r="AG24" i="10"/>
  <c r="G23" i="17" s="1"/>
  <c r="A24" i="10"/>
  <c r="AG23" i="10"/>
  <c r="G22" i="17" s="1"/>
  <c r="A23" i="10"/>
  <c r="AG22" i="10"/>
  <c r="G21" i="17" s="1"/>
  <c r="A22" i="10"/>
  <c r="AG21" i="10"/>
  <c r="G20" i="17" s="1"/>
  <c r="A21" i="10"/>
  <c r="AG20" i="10"/>
  <c r="G19" i="17" s="1"/>
  <c r="A20" i="10"/>
  <c r="AG19" i="10"/>
  <c r="G18" i="17" s="1"/>
  <c r="A19" i="10"/>
  <c r="AG18" i="10"/>
  <c r="G17" i="17" s="1"/>
  <c r="A18" i="10"/>
  <c r="AG17" i="10"/>
  <c r="G16" i="17" s="1"/>
  <c r="A17" i="10"/>
  <c r="AG16" i="10"/>
  <c r="G15" i="17" s="1"/>
  <c r="A16" i="10"/>
  <c r="AG15" i="10"/>
  <c r="G14" i="17" s="1"/>
  <c r="A15" i="10"/>
  <c r="AG14" i="10"/>
  <c r="G13" i="17" s="1"/>
  <c r="A14" i="10"/>
  <c r="AG13" i="10"/>
  <c r="G12" i="17" s="1"/>
  <c r="A13" i="10"/>
  <c r="A9" i="10"/>
  <c r="D8" i="10"/>
  <c r="A8" i="10"/>
  <c r="D7" i="10"/>
  <c r="A7" i="10"/>
  <c r="D6" i="10"/>
  <c r="A6" i="10"/>
  <c r="D5" i="10"/>
  <c r="A5" i="10"/>
  <c r="D4" i="10"/>
  <c r="A4" i="10"/>
  <c r="Q3" i="10"/>
  <c r="D3" i="10"/>
  <c r="A3" i="10"/>
  <c r="AD36" i="9"/>
  <c r="AC36" i="9"/>
  <c r="Y36" i="9"/>
  <c r="X36" i="9"/>
  <c r="V36" i="9"/>
  <c r="N36" i="9"/>
  <c r="M36" i="9"/>
  <c r="F36" i="9"/>
  <c r="AF33" i="9"/>
  <c r="AE33" i="9"/>
  <c r="AE36" i="9" s="1"/>
  <c r="AD33" i="9"/>
  <c r="AC33" i="9"/>
  <c r="AB33" i="9"/>
  <c r="AA33" i="9"/>
  <c r="Z33" i="9"/>
  <c r="Y33" i="9"/>
  <c r="X33" i="9"/>
  <c r="W33" i="9"/>
  <c r="W36" i="9" s="1"/>
  <c r="V33" i="9"/>
  <c r="U33" i="9"/>
  <c r="U36" i="9" s="1"/>
  <c r="T33" i="9"/>
  <c r="S33" i="9"/>
  <c r="R33" i="9"/>
  <c r="Q33" i="9"/>
  <c r="Q36" i="9" s="1"/>
  <c r="P33" i="9"/>
  <c r="O33" i="9"/>
  <c r="O36" i="9" s="1"/>
  <c r="N33" i="9"/>
  <c r="M33" i="9"/>
  <c r="L33" i="9"/>
  <c r="K33" i="9"/>
  <c r="J33" i="9"/>
  <c r="I33" i="9"/>
  <c r="H33" i="9"/>
  <c r="G33" i="9"/>
  <c r="F33" i="9"/>
  <c r="E33" i="9"/>
  <c r="E36" i="9" s="1"/>
  <c r="D33" i="9"/>
  <c r="C33" i="9"/>
  <c r="B33" i="9"/>
  <c r="AG32" i="9"/>
  <c r="F31" i="17" s="1"/>
  <c r="AG31" i="9"/>
  <c r="F30" i="17" s="1"/>
  <c r="AG30" i="9"/>
  <c r="F29" i="17" s="1"/>
  <c r="AF28" i="9"/>
  <c r="AF36" i="9" s="1"/>
  <c r="AE28" i="9"/>
  <c r="AD28" i="9"/>
  <c r="AC28" i="9"/>
  <c r="AB28" i="9"/>
  <c r="AB36" i="9" s="1"/>
  <c r="AA28" i="9"/>
  <c r="AA36" i="9" s="1"/>
  <c r="Z28" i="9"/>
  <c r="Z36" i="9" s="1"/>
  <c r="Y28" i="9"/>
  <c r="X28" i="9"/>
  <c r="W28" i="9"/>
  <c r="V28" i="9"/>
  <c r="U28" i="9"/>
  <c r="T28" i="9"/>
  <c r="T36" i="9" s="1"/>
  <c r="S28" i="9"/>
  <c r="S36" i="9" s="1"/>
  <c r="R28" i="9"/>
  <c r="R36" i="9" s="1"/>
  <c r="Q28" i="9"/>
  <c r="P28" i="9"/>
  <c r="P36" i="9" s="1"/>
  <c r="O28" i="9"/>
  <c r="N28" i="9"/>
  <c r="M28" i="9"/>
  <c r="L28" i="9"/>
  <c r="L36" i="9" s="1"/>
  <c r="K28" i="9"/>
  <c r="K36" i="9" s="1"/>
  <c r="J28" i="9"/>
  <c r="J36" i="9" s="1"/>
  <c r="I28" i="9"/>
  <c r="I36" i="9" s="1"/>
  <c r="H28" i="9"/>
  <c r="H36" i="9" s="1"/>
  <c r="G28" i="9"/>
  <c r="F28" i="9"/>
  <c r="E28" i="9"/>
  <c r="D28" i="9"/>
  <c r="D36" i="9" s="1"/>
  <c r="C28" i="9"/>
  <c r="C36" i="9" s="1"/>
  <c r="B28" i="9"/>
  <c r="AG27" i="9"/>
  <c r="F26" i="17" s="1"/>
  <c r="A27" i="9"/>
  <c r="AG26" i="9"/>
  <c r="F25" i="17" s="1"/>
  <c r="A26" i="9"/>
  <c r="AG25" i="9"/>
  <c r="F24" i="17" s="1"/>
  <c r="A25" i="9"/>
  <c r="AG24" i="9"/>
  <c r="F23" i="17" s="1"/>
  <c r="A24" i="9"/>
  <c r="AG23" i="9"/>
  <c r="F22" i="17" s="1"/>
  <c r="A23" i="9"/>
  <c r="AG22" i="9"/>
  <c r="F21" i="17" s="1"/>
  <c r="A22" i="9"/>
  <c r="AG21" i="9"/>
  <c r="F20" i="17" s="1"/>
  <c r="A21" i="9"/>
  <c r="AG20" i="9"/>
  <c r="F19" i="17" s="1"/>
  <c r="A20" i="9"/>
  <c r="AG19" i="9"/>
  <c r="F18" i="17" s="1"/>
  <c r="A19" i="9"/>
  <c r="AG18" i="9"/>
  <c r="F17" i="17" s="1"/>
  <c r="A18" i="9"/>
  <c r="AG17" i="9"/>
  <c r="F16" i="17" s="1"/>
  <c r="A17" i="9"/>
  <c r="AG16" i="9"/>
  <c r="F15" i="17" s="1"/>
  <c r="A16" i="9"/>
  <c r="AG15" i="9"/>
  <c r="F14" i="17" s="1"/>
  <c r="A15" i="9"/>
  <c r="AG14" i="9"/>
  <c r="F13" i="17" s="1"/>
  <c r="A14" i="9"/>
  <c r="AG13" i="9"/>
  <c r="F12" i="17" s="1"/>
  <c r="A13" i="9"/>
  <c r="A9" i="9"/>
  <c r="D8" i="9"/>
  <c r="A8" i="9"/>
  <c r="D7" i="9"/>
  <c r="A7" i="9"/>
  <c r="D6" i="9"/>
  <c r="A6" i="9"/>
  <c r="D5" i="9"/>
  <c r="A5" i="9"/>
  <c r="D4" i="9"/>
  <c r="A4" i="9"/>
  <c r="Q3" i="9"/>
  <c r="D3" i="9"/>
  <c r="A3" i="9"/>
  <c r="Y36" i="8"/>
  <c r="Q36" i="8"/>
  <c r="AF33" i="8"/>
  <c r="AE33" i="8"/>
  <c r="AE36" i="8" s="1"/>
  <c r="AD33" i="8"/>
  <c r="AC33" i="8"/>
  <c r="AB33" i="8"/>
  <c r="AA33" i="8"/>
  <c r="AA36" i="8" s="1"/>
  <c r="Z33" i="8"/>
  <c r="Z36" i="8" s="1"/>
  <c r="Y33" i="8"/>
  <c r="X33" i="8"/>
  <c r="W33" i="8"/>
  <c r="W36" i="8" s="1"/>
  <c r="V33" i="8"/>
  <c r="U33" i="8"/>
  <c r="T33" i="8"/>
  <c r="S33" i="8"/>
  <c r="S36" i="8" s="1"/>
  <c r="R33" i="8"/>
  <c r="R36" i="8" s="1"/>
  <c r="Q33" i="8"/>
  <c r="P33" i="8"/>
  <c r="O33" i="8"/>
  <c r="O36" i="8" s="1"/>
  <c r="N33" i="8"/>
  <c r="M33" i="8"/>
  <c r="L33" i="8"/>
  <c r="K33" i="8"/>
  <c r="K36" i="8" s="1"/>
  <c r="J33" i="8"/>
  <c r="J36" i="8" s="1"/>
  <c r="I33" i="8"/>
  <c r="I36" i="8" s="1"/>
  <c r="AG36" i="8" s="1"/>
  <c r="H33" i="8"/>
  <c r="G33" i="8"/>
  <c r="G36" i="8" s="1"/>
  <c r="F33" i="8"/>
  <c r="E33" i="8"/>
  <c r="D33" i="8"/>
  <c r="C33" i="8"/>
  <c r="C36" i="8" s="1"/>
  <c r="B33" i="8"/>
  <c r="B36" i="8" s="1"/>
  <c r="AG32" i="8"/>
  <c r="E31" i="17" s="1"/>
  <c r="AG31" i="8"/>
  <c r="E30" i="17" s="1"/>
  <c r="AG30" i="8"/>
  <c r="E29" i="17" s="1"/>
  <c r="AF28" i="8"/>
  <c r="AF36" i="8" s="1"/>
  <c r="AE28" i="8"/>
  <c r="AD28" i="8"/>
  <c r="AD36" i="8" s="1"/>
  <c r="AC28" i="8"/>
  <c r="AC36" i="8" s="1"/>
  <c r="AB28" i="8"/>
  <c r="AB36" i="8" s="1"/>
  <c r="AA28" i="8"/>
  <c r="Z28" i="8"/>
  <c r="Y28" i="8"/>
  <c r="X28" i="8"/>
  <c r="X36" i="8" s="1"/>
  <c r="W28" i="8"/>
  <c r="V28" i="8"/>
  <c r="V36" i="8" s="1"/>
  <c r="U28" i="8"/>
  <c r="U36" i="8" s="1"/>
  <c r="T28" i="8"/>
  <c r="T36" i="8" s="1"/>
  <c r="S28" i="8"/>
  <c r="R28" i="8"/>
  <c r="Q28" i="8"/>
  <c r="P28" i="8"/>
  <c r="P36" i="8" s="1"/>
  <c r="O28" i="8"/>
  <c r="N28" i="8"/>
  <c r="N36" i="8" s="1"/>
  <c r="M28" i="8"/>
  <c r="M36" i="8" s="1"/>
  <c r="L28" i="8"/>
  <c r="L36" i="8" s="1"/>
  <c r="K28" i="8"/>
  <c r="J28" i="8"/>
  <c r="I28" i="8"/>
  <c r="H28" i="8"/>
  <c r="H36" i="8" s="1"/>
  <c r="G28" i="8"/>
  <c r="F28" i="8"/>
  <c r="F36" i="8" s="1"/>
  <c r="E28" i="8"/>
  <c r="E36" i="8" s="1"/>
  <c r="D28" i="8"/>
  <c r="D36" i="8" s="1"/>
  <c r="C28" i="8"/>
  <c r="B28" i="8"/>
  <c r="AG28" i="8" s="1"/>
  <c r="AG37" i="8" s="1"/>
  <c r="AG38" i="8" s="1"/>
  <c r="AG27" i="8"/>
  <c r="E26" i="17" s="1"/>
  <c r="A27" i="8"/>
  <c r="AG26" i="8"/>
  <c r="E25" i="17" s="1"/>
  <c r="A26" i="8"/>
  <c r="AG25" i="8"/>
  <c r="E24" i="17" s="1"/>
  <c r="A25" i="8"/>
  <c r="AG24" i="8"/>
  <c r="E23" i="17" s="1"/>
  <c r="A24" i="8"/>
  <c r="AG23" i="8"/>
  <c r="E22" i="17" s="1"/>
  <c r="A23" i="8"/>
  <c r="AG22" i="8"/>
  <c r="E21" i="17" s="1"/>
  <c r="A22" i="8"/>
  <c r="AG21" i="8"/>
  <c r="E20" i="17" s="1"/>
  <c r="A21" i="8"/>
  <c r="AG20" i="8"/>
  <c r="E19" i="17" s="1"/>
  <c r="A20" i="8"/>
  <c r="AG19" i="8"/>
  <c r="E18" i="17" s="1"/>
  <c r="A19" i="8"/>
  <c r="AG18" i="8"/>
  <c r="E17" i="17" s="1"/>
  <c r="A18" i="8"/>
  <c r="AG17" i="8"/>
  <c r="E16" i="17" s="1"/>
  <c r="A17" i="8"/>
  <c r="AG16" i="8"/>
  <c r="E15" i="17" s="1"/>
  <c r="A16" i="8"/>
  <c r="AG15" i="8"/>
  <c r="E14" i="17" s="1"/>
  <c r="A15" i="8"/>
  <c r="AG14" i="8"/>
  <c r="A14" i="8"/>
  <c r="AG13" i="8"/>
  <c r="E12" i="17" s="1"/>
  <c r="A13" i="8"/>
  <c r="A9" i="8"/>
  <c r="D8" i="8"/>
  <c r="A8" i="8"/>
  <c r="D7" i="8"/>
  <c r="A7" i="8"/>
  <c r="D6" i="8"/>
  <c r="A6" i="8"/>
  <c r="D5" i="8"/>
  <c r="A5" i="8"/>
  <c r="D4" i="8"/>
  <c r="A4" i="8"/>
  <c r="Q3" i="8"/>
  <c r="D3" i="8"/>
  <c r="A3" i="8"/>
  <c r="AF33" i="7"/>
  <c r="AF36" i="7" s="1"/>
  <c r="AE33" i="7"/>
  <c r="AD33" i="7"/>
  <c r="AD36" i="7" s="1"/>
  <c r="AC33" i="7"/>
  <c r="AB33" i="7"/>
  <c r="AA33" i="7"/>
  <c r="Z33" i="7"/>
  <c r="Z36" i="7" s="1"/>
  <c r="Y33" i="7"/>
  <c r="Y36" i="7" s="1"/>
  <c r="X33" i="7"/>
  <c r="X36" i="7" s="1"/>
  <c r="W33" i="7"/>
  <c r="V33" i="7"/>
  <c r="V36" i="7" s="1"/>
  <c r="U33" i="7"/>
  <c r="T33" i="7"/>
  <c r="S33" i="7"/>
  <c r="R33" i="7"/>
  <c r="R36" i="7" s="1"/>
  <c r="Q33" i="7"/>
  <c r="Q36" i="7" s="1"/>
  <c r="P33" i="7"/>
  <c r="P36" i="7" s="1"/>
  <c r="O33" i="7"/>
  <c r="N33" i="7"/>
  <c r="N36" i="7" s="1"/>
  <c r="M33" i="7"/>
  <c r="L33" i="7"/>
  <c r="K33" i="7"/>
  <c r="J33" i="7"/>
  <c r="J36" i="7" s="1"/>
  <c r="I33" i="7"/>
  <c r="I36" i="7" s="1"/>
  <c r="H33" i="7"/>
  <c r="AG33" i="7" s="1"/>
  <c r="D32" i="17" s="1"/>
  <c r="G33" i="7"/>
  <c r="F33" i="7"/>
  <c r="F36" i="7" s="1"/>
  <c r="E33" i="7"/>
  <c r="D33" i="7"/>
  <c r="C33" i="7"/>
  <c r="B33" i="7"/>
  <c r="B36" i="7" s="1"/>
  <c r="AG32" i="7"/>
  <c r="D31" i="17" s="1"/>
  <c r="AG31" i="7"/>
  <c r="D30" i="17" s="1"/>
  <c r="AG30" i="7"/>
  <c r="D29" i="17" s="1"/>
  <c r="AF28" i="7"/>
  <c r="AE28" i="7"/>
  <c r="AE36" i="7" s="1"/>
  <c r="AD28" i="7"/>
  <c r="AC28" i="7"/>
  <c r="AC36" i="7" s="1"/>
  <c r="AB28" i="7"/>
  <c r="AB36" i="7" s="1"/>
  <c r="AA28" i="7"/>
  <c r="AA36" i="7" s="1"/>
  <c r="Z28" i="7"/>
  <c r="Y28" i="7"/>
  <c r="X28" i="7"/>
  <c r="W28" i="7"/>
  <c r="W36" i="7" s="1"/>
  <c r="V28" i="7"/>
  <c r="U28" i="7"/>
  <c r="U36" i="7" s="1"/>
  <c r="T28" i="7"/>
  <c r="T36" i="7" s="1"/>
  <c r="S28" i="7"/>
  <c r="S36" i="7" s="1"/>
  <c r="R28" i="7"/>
  <c r="Q28" i="7"/>
  <c r="P28" i="7"/>
  <c r="O28" i="7"/>
  <c r="O36" i="7" s="1"/>
  <c r="N28" i="7"/>
  <c r="M28" i="7"/>
  <c r="M36" i="7" s="1"/>
  <c r="L28" i="7"/>
  <c r="L36" i="7" s="1"/>
  <c r="K28" i="7"/>
  <c r="K36" i="7" s="1"/>
  <c r="J28" i="7"/>
  <c r="I28" i="7"/>
  <c r="H28" i="7"/>
  <c r="G28" i="7"/>
  <c r="G36" i="7" s="1"/>
  <c r="F28" i="7"/>
  <c r="E28" i="7"/>
  <c r="E36" i="7" s="1"/>
  <c r="D28" i="7"/>
  <c r="D36" i="7" s="1"/>
  <c r="C28" i="7"/>
  <c r="C36" i="7" s="1"/>
  <c r="B28" i="7"/>
  <c r="AG28" i="7" s="1"/>
  <c r="AG37" i="7" s="1"/>
  <c r="AG38" i="7" s="1"/>
  <c r="AG27" i="7"/>
  <c r="D26" i="17" s="1"/>
  <c r="A27" i="7"/>
  <c r="AG26" i="7"/>
  <c r="D25" i="17" s="1"/>
  <c r="A26" i="7"/>
  <c r="AG25" i="7"/>
  <c r="D24" i="17" s="1"/>
  <c r="A25" i="7"/>
  <c r="AG24" i="7"/>
  <c r="D23" i="17" s="1"/>
  <c r="A24" i="7"/>
  <c r="AG23" i="7"/>
  <c r="D22" i="17" s="1"/>
  <c r="A23" i="7"/>
  <c r="AG22" i="7"/>
  <c r="D21" i="17" s="1"/>
  <c r="A22" i="7"/>
  <c r="AG21" i="7"/>
  <c r="D20" i="17" s="1"/>
  <c r="A21" i="7"/>
  <c r="AG20" i="7"/>
  <c r="D19" i="17" s="1"/>
  <c r="A20" i="7"/>
  <c r="AG19" i="7"/>
  <c r="D18" i="17" s="1"/>
  <c r="A19" i="7"/>
  <c r="AG18" i="7"/>
  <c r="D17" i="17" s="1"/>
  <c r="A18" i="7"/>
  <c r="AG17" i="7"/>
  <c r="D16" i="17" s="1"/>
  <c r="A17" i="7"/>
  <c r="AG16" i="7"/>
  <c r="D15" i="17" s="1"/>
  <c r="A16" i="7"/>
  <c r="AG15" i="7"/>
  <c r="D14" i="17" s="1"/>
  <c r="A15" i="7"/>
  <c r="AG14" i="7"/>
  <c r="D13" i="17" s="1"/>
  <c r="A14" i="7"/>
  <c r="AG13" i="7"/>
  <c r="D12" i="17" s="1"/>
  <c r="A13" i="7"/>
  <c r="A9" i="7"/>
  <c r="D8" i="7"/>
  <c r="A8" i="7"/>
  <c r="D7" i="7"/>
  <c r="A7" i="7"/>
  <c r="D6" i="7"/>
  <c r="A6" i="7"/>
  <c r="D5" i="7"/>
  <c r="A5" i="7"/>
  <c r="D4" i="7"/>
  <c r="A4" i="7"/>
  <c r="Q3" i="7"/>
  <c r="D3" i="7"/>
  <c r="A3" i="7"/>
  <c r="AE36" i="6"/>
  <c r="W36" i="6"/>
  <c r="O36" i="6"/>
  <c r="G36" i="6"/>
  <c r="AF33" i="6"/>
  <c r="AF36" i="6" s="1"/>
  <c r="AE33" i="6"/>
  <c r="AD33" i="6"/>
  <c r="AC33" i="6"/>
  <c r="AC36" i="6" s="1"/>
  <c r="AB33" i="6"/>
  <c r="AA33" i="6"/>
  <c r="Z33" i="6"/>
  <c r="Y33" i="6"/>
  <c r="Y36" i="6" s="1"/>
  <c r="X33" i="6"/>
  <c r="X36" i="6" s="1"/>
  <c r="W33" i="6"/>
  <c r="V33" i="6"/>
  <c r="U33" i="6"/>
  <c r="U36" i="6" s="1"/>
  <c r="T33" i="6"/>
  <c r="S33" i="6"/>
  <c r="R33" i="6"/>
  <c r="Q33" i="6"/>
  <c r="Q36" i="6" s="1"/>
  <c r="P33" i="6"/>
  <c r="P36" i="6" s="1"/>
  <c r="O33" i="6"/>
  <c r="N33" i="6"/>
  <c r="M33" i="6"/>
  <c r="M36" i="6" s="1"/>
  <c r="L33" i="6"/>
  <c r="K33" i="6"/>
  <c r="J33" i="6"/>
  <c r="I33" i="6"/>
  <c r="I36" i="6" s="1"/>
  <c r="H33" i="6"/>
  <c r="H36" i="6" s="1"/>
  <c r="G33" i="6"/>
  <c r="AG33" i="6" s="1"/>
  <c r="C32" i="17" s="1"/>
  <c r="F33" i="6"/>
  <c r="E33" i="6"/>
  <c r="E36" i="6" s="1"/>
  <c r="D33" i="6"/>
  <c r="C33" i="6"/>
  <c r="B33" i="6"/>
  <c r="AG32" i="6"/>
  <c r="C31" i="17" s="1"/>
  <c r="AG31" i="6"/>
  <c r="C30" i="17" s="1"/>
  <c r="AG30" i="6"/>
  <c r="C29" i="17" s="1"/>
  <c r="AF28" i="6"/>
  <c r="AE28" i="6"/>
  <c r="AD28" i="6"/>
  <c r="AD36" i="6" s="1"/>
  <c r="AC28" i="6"/>
  <c r="AB28" i="6"/>
  <c r="AB36" i="6" s="1"/>
  <c r="AA28" i="6"/>
  <c r="AA36" i="6" s="1"/>
  <c r="Z28" i="6"/>
  <c r="Z36" i="6" s="1"/>
  <c r="Y28" i="6"/>
  <c r="X28" i="6"/>
  <c r="W28" i="6"/>
  <c r="V28" i="6"/>
  <c r="V36" i="6" s="1"/>
  <c r="U28" i="6"/>
  <c r="T28" i="6"/>
  <c r="T36" i="6" s="1"/>
  <c r="S28" i="6"/>
  <c r="S36" i="6" s="1"/>
  <c r="R28" i="6"/>
  <c r="R36" i="6" s="1"/>
  <c r="Q28" i="6"/>
  <c r="P28" i="6"/>
  <c r="O28" i="6"/>
  <c r="N28" i="6"/>
  <c r="N36" i="6" s="1"/>
  <c r="M28" i="6"/>
  <c r="L28" i="6"/>
  <c r="L36" i="6" s="1"/>
  <c r="K28" i="6"/>
  <c r="K36" i="6" s="1"/>
  <c r="J28" i="6"/>
  <c r="J36" i="6" s="1"/>
  <c r="I28" i="6"/>
  <c r="H28" i="6"/>
  <c r="G28" i="6"/>
  <c r="F28" i="6"/>
  <c r="F36" i="6" s="1"/>
  <c r="E28" i="6"/>
  <c r="D28" i="6"/>
  <c r="D36" i="6" s="1"/>
  <c r="C28" i="6"/>
  <c r="C36" i="6" s="1"/>
  <c r="B28" i="6"/>
  <c r="AG27" i="6"/>
  <c r="C26" i="17" s="1"/>
  <c r="A27" i="6"/>
  <c r="AG26" i="6"/>
  <c r="C25" i="17" s="1"/>
  <c r="A26" i="6"/>
  <c r="AG25" i="6"/>
  <c r="C24" i="17" s="1"/>
  <c r="A25" i="6"/>
  <c r="AG24" i="6"/>
  <c r="C23" i="17" s="1"/>
  <c r="A24" i="6"/>
  <c r="AG23" i="6"/>
  <c r="C22" i="17" s="1"/>
  <c r="A23" i="6"/>
  <c r="AG22" i="6"/>
  <c r="C21" i="17" s="1"/>
  <c r="A22" i="6"/>
  <c r="AG21" i="6"/>
  <c r="C20" i="17" s="1"/>
  <c r="A21" i="6"/>
  <c r="AG20" i="6"/>
  <c r="C19" i="17" s="1"/>
  <c r="A20" i="6"/>
  <c r="AG19" i="6"/>
  <c r="C18" i="17" s="1"/>
  <c r="A19" i="6"/>
  <c r="AG18" i="6"/>
  <c r="C17" i="17" s="1"/>
  <c r="A18" i="6"/>
  <c r="AG17" i="6"/>
  <c r="C16" i="17" s="1"/>
  <c r="A17" i="6"/>
  <c r="AG16" i="6"/>
  <c r="C15" i="17" s="1"/>
  <c r="A16" i="6"/>
  <c r="AG15" i="6"/>
  <c r="C14" i="17" s="1"/>
  <c r="A15" i="6"/>
  <c r="AG14" i="6"/>
  <c r="C13" i="17" s="1"/>
  <c r="A14" i="6"/>
  <c r="AG13" i="6"/>
  <c r="C12" i="17" s="1"/>
  <c r="A13" i="6"/>
  <c r="A9" i="6"/>
  <c r="D8" i="6"/>
  <c r="A8" i="6"/>
  <c r="D7" i="6"/>
  <c r="A7" i="6"/>
  <c r="D6" i="6"/>
  <c r="A6" i="6"/>
  <c r="D5" i="6"/>
  <c r="A5" i="6"/>
  <c r="D4" i="6"/>
  <c r="A4" i="6"/>
  <c r="Q3" i="6"/>
  <c r="D3" i="6"/>
  <c r="A3" i="6"/>
  <c r="V36" i="5"/>
  <c r="N36" i="5"/>
  <c r="G36" i="5"/>
  <c r="AF33" i="5"/>
  <c r="AF36" i="5" s="1"/>
  <c r="AE33" i="5"/>
  <c r="AE36" i="5" s="1"/>
  <c r="AD33" i="5"/>
  <c r="AD36" i="5" s="1"/>
  <c r="AC33" i="5"/>
  <c r="AB33" i="5"/>
  <c r="AA33" i="5"/>
  <c r="Z33" i="5"/>
  <c r="Y33" i="5"/>
  <c r="X33" i="5"/>
  <c r="X36" i="5" s="1"/>
  <c r="W33" i="5"/>
  <c r="W36" i="5" s="1"/>
  <c r="V33" i="5"/>
  <c r="U33" i="5"/>
  <c r="T33" i="5"/>
  <c r="S33" i="5"/>
  <c r="R33" i="5"/>
  <c r="Q33" i="5"/>
  <c r="P33" i="5"/>
  <c r="P36" i="5" s="1"/>
  <c r="O33" i="5"/>
  <c r="O36" i="5" s="1"/>
  <c r="N33" i="5"/>
  <c r="M33" i="5"/>
  <c r="L33" i="5"/>
  <c r="K33" i="5"/>
  <c r="J33" i="5"/>
  <c r="I33" i="5"/>
  <c r="H33" i="5"/>
  <c r="H36" i="5" s="1"/>
  <c r="G33" i="5"/>
  <c r="F33" i="5"/>
  <c r="F36" i="5" s="1"/>
  <c r="E33" i="5"/>
  <c r="D33" i="5"/>
  <c r="C33" i="5"/>
  <c r="B33" i="5"/>
  <c r="AG33" i="5" s="1"/>
  <c r="B32" i="17" s="1"/>
  <c r="AG32" i="5"/>
  <c r="B31" i="17" s="1"/>
  <c r="AG31" i="5"/>
  <c r="B30" i="17" s="1"/>
  <c r="N30" i="17" s="1"/>
  <c r="AG30" i="5"/>
  <c r="B29" i="17" s="1"/>
  <c r="N29" i="17" s="1"/>
  <c r="AF28" i="5"/>
  <c r="AE28" i="5"/>
  <c r="AD28" i="5"/>
  <c r="AC28" i="5"/>
  <c r="AC36" i="5" s="1"/>
  <c r="AB28" i="5"/>
  <c r="AB36" i="5" s="1"/>
  <c r="AA28" i="5"/>
  <c r="AA36" i="5" s="1"/>
  <c r="Z28" i="5"/>
  <c r="Z36" i="5" s="1"/>
  <c r="Y28" i="5"/>
  <c r="Y36" i="5" s="1"/>
  <c r="X28" i="5"/>
  <c r="W28" i="5"/>
  <c r="V28" i="5"/>
  <c r="U28" i="5"/>
  <c r="U36" i="5" s="1"/>
  <c r="T28" i="5"/>
  <c r="T36" i="5" s="1"/>
  <c r="S28" i="5"/>
  <c r="S36" i="5" s="1"/>
  <c r="R28" i="5"/>
  <c r="R36" i="5" s="1"/>
  <c r="Q28" i="5"/>
  <c r="Q36" i="5" s="1"/>
  <c r="P28" i="5"/>
  <c r="O28" i="5"/>
  <c r="N28" i="5"/>
  <c r="M28" i="5"/>
  <c r="M36" i="5" s="1"/>
  <c r="L28" i="5"/>
  <c r="L36" i="5" s="1"/>
  <c r="K28" i="5"/>
  <c r="K36" i="5" s="1"/>
  <c r="J28" i="5"/>
  <c r="J36" i="5" s="1"/>
  <c r="I28" i="5"/>
  <c r="I36" i="5" s="1"/>
  <c r="H28" i="5"/>
  <c r="G28" i="5"/>
  <c r="F28" i="5"/>
  <c r="E28" i="5"/>
  <c r="E36" i="5" s="1"/>
  <c r="D28" i="5"/>
  <c r="D36" i="5" s="1"/>
  <c r="C28" i="5"/>
  <c r="C36" i="5" s="1"/>
  <c r="B28" i="5"/>
  <c r="B36" i="5" s="1"/>
  <c r="AG27" i="5"/>
  <c r="B26" i="17" s="1"/>
  <c r="N26" i="17" s="1"/>
  <c r="O26" i="17" s="1"/>
  <c r="A27" i="5"/>
  <c r="AG26" i="5"/>
  <c r="B25" i="17" s="1"/>
  <c r="N25" i="17" s="1"/>
  <c r="O25" i="17" s="1"/>
  <c r="A26" i="5"/>
  <c r="AG25" i="5"/>
  <c r="B24" i="17" s="1"/>
  <c r="N24" i="17" s="1"/>
  <c r="O24" i="17" s="1"/>
  <c r="A25" i="5"/>
  <c r="AG24" i="5"/>
  <c r="B23" i="17" s="1"/>
  <c r="N23" i="17" s="1"/>
  <c r="O23" i="17" s="1"/>
  <c r="A24" i="5"/>
  <c r="AG23" i="5"/>
  <c r="B22" i="17" s="1"/>
  <c r="N22" i="17" s="1"/>
  <c r="O22" i="17" s="1"/>
  <c r="A23" i="5"/>
  <c r="AG22" i="5"/>
  <c r="B21" i="17" s="1"/>
  <c r="N21" i="17" s="1"/>
  <c r="O21" i="17" s="1"/>
  <c r="A22" i="5"/>
  <c r="AG21" i="5"/>
  <c r="B20" i="17" s="1"/>
  <c r="N20" i="17" s="1"/>
  <c r="O20" i="17" s="1"/>
  <c r="A21" i="5"/>
  <c r="AG20" i="5"/>
  <c r="B19" i="17" s="1"/>
  <c r="N19" i="17" s="1"/>
  <c r="O19" i="17" s="1"/>
  <c r="A20" i="5"/>
  <c r="AG19" i="5"/>
  <c r="B18" i="17" s="1"/>
  <c r="N18" i="17" s="1"/>
  <c r="O18" i="17" s="1"/>
  <c r="A19" i="5"/>
  <c r="AG18" i="5"/>
  <c r="B17" i="17" s="1"/>
  <c r="A18" i="5"/>
  <c r="AG17" i="5"/>
  <c r="B16" i="17" s="1"/>
  <c r="N16" i="17" s="1"/>
  <c r="O16" i="17" s="1"/>
  <c r="A17" i="5"/>
  <c r="AG16" i="5"/>
  <c r="B15" i="17" s="1"/>
  <c r="N15" i="17" s="1"/>
  <c r="O15" i="17" s="1"/>
  <c r="A16" i="5"/>
  <c r="AG15" i="5"/>
  <c r="B14" i="17" s="1"/>
  <c r="N14" i="17" s="1"/>
  <c r="O14" i="17" s="1"/>
  <c r="A15" i="5"/>
  <c r="AG14" i="5"/>
  <c r="B13" i="17" s="1"/>
  <c r="A14" i="5"/>
  <c r="AG13" i="5"/>
  <c r="B12" i="17" s="1"/>
  <c r="A13" i="5"/>
  <c r="A9" i="5"/>
  <c r="D8" i="5"/>
  <c r="A8" i="5"/>
  <c r="D7" i="5"/>
  <c r="A7" i="5"/>
  <c r="D6" i="5"/>
  <c r="A6" i="5"/>
  <c r="D5" i="5"/>
  <c r="A5" i="5"/>
  <c r="D4" i="5"/>
  <c r="A4" i="5"/>
  <c r="Q3" i="5"/>
  <c r="D3" i="5"/>
  <c r="A3" i="5"/>
  <c r="AD36" i="4"/>
  <c r="AC36" i="4"/>
  <c r="V36" i="4"/>
  <c r="N36" i="4"/>
  <c r="M36" i="4"/>
  <c r="F36" i="4"/>
  <c r="AG34" i="4"/>
  <c r="AF33" i="4"/>
  <c r="AE33" i="4"/>
  <c r="AD33"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AG32" i="4"/>
  <c r="AG31" i="4"/>
  <c r="AG30" i="4"/>
  <c r="AF28" i="4"/>
  <c r="AF36" i="4" s="1"/>
  <c r="AE28" i="4"/>
  <c r="AE36" i="4" s="1"/>
  <c r="AD28" i="4"/>
  <c r="AC28" i="4"/>
  <c r="AB28" i="4"/>
  <c r="AB36" i="4" s="1"/>
  <c r="AA28" i="4"/>
  <c r="AA36" i="4" s="1"/>
  <c r="Z28" i="4"/>
  <c r="Z36" i="4" s="1"/>
  <c r="Y28" i="4"/>
  <c r="Y36" i="4" s="1"/>
  <c r="X28" i="4"/>
  <c r="X36" i="4" s="1"/>
  <c r="W28" i="4"/>
  <c r="W36" i="4" s="1"/>
  <c r="V28" i="4"/>
  <c r="U28" i="4"/>
  <c r="U36" i="4" s="1"/>
  <c r="T28" i="4"/>
  <c r="T36" i="4" s="1"/>
  <c r="S28" i="4"/>
  <c r="S36" i="4" s="1"/>
  <c r="R28" i="4"/>
  <c r="R36" i="4" s="1"/>
  <c r="Q28" i="4"/>
  <c r="Q36" i="4" s="1"/>
  <c r="P28" i="4"/>
  <c r="P36" i="4" s="1"/>
  <c r="O28" i="4"/>
  <c r="O36" i="4" s="1"/>
  <c r="N28" i="4"/>
  <c r="M28" i="4"/>
  <c r="L28" i="4"/>
  <c r="L36" i="4" s="1"/>
  <c r="K28" i="4"/>
  <c r="K36" i="4" s="1"/>
  <c r="J28" i="4"/>
  <c r="J36" i="4" s="1"/>
  <c r="I28" i="4"/>
  <c r="I36" i="4" s="1"/>
  <c r="H28" i="4"/>
  <c r="H36" i="4" s="1"/>
  <c r="G28" i="4"/>
  <c r="G36" i="4" s="1"/>
  <c r="F28" i="4"/>
  <c r="E28" i="4"/>
  <c r="E36" i="4" s="1"/>
  <c r="D28" i="4"/>
  <c r="D36" i="4" s="1"/>
  <c r="C28" i="4"/>
  <c r="C36" i="4" s="1"/>
  <c r="AG36" i="4" s="1"/>
  <c r="B28" i="4"/>
  <c r="B36" i="4" s="1"/>
  <c r="AG27" i="4"/>
  <c r="A27" i="4"/>
  <c r="AG26" i="4"/>
  <c r="A26" i="4"/>
  <c r="AG25" i="4"/>
  <c r="A25" i="4"/>
  <c r="AG24" i="4"/>
  <c r="A24" i="4"/>
  <c r="AG23" i="4"/>
  <c r="A23" i="4"/>
  <c r="AG22" i="4"/>
  <c r="A22" i="4"/>
  <c r="AG21" i="4"/>
  <c r="A21" i="4"/>
  <c r="AG20" i="4"/>
  <c r="A20" i="4"/>
  <c r="AG19" i="4"/>
  <c r="A19" i="4"/>
  <c r="AG18" i="4"/>
  <c r="A18" i="4"/>
  <c r="AG17" i="4"/>
  <c r="A17" i="4"/>
  <c r="AG16" i="4"/>
  <c r="A16" i="4"/>
  <c r="AG15" i="4"/>
  <c r="A15" i="4"/>
  <c r="AG14" i="4"/>
  <c r="A14" i="4"/>
  <c r="AG13" i="4"/>
  <c r="A13" i="4"/>
  <c r="A9" i="4"/>
  <c r="D8" i="4"/>
  <c r="A8" i="4"/>
  <c r="D7" i="4"/>
  <c r="A7" i="4"/>
  <c r="D6" i="4"/>
  <c r="A6" i="4"/>
  <c r="D5" i="4"/>
  <c r="A5" i="4"/>
  <c r="D4" i="4"/>
  <c r="A4" i="4"/>
  <c r="Q3" i="4"/>
  <c r="D3" i="4"/>
  <c r="A3" i="4"/>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I21" i="3"/>
  <c r="F21" i="3"/>
  <c r="D21" i="3"/>
  <c r="I20" i="3"/>
  <c r="F20" i="3"/>
  <c r="D20" i="3"/>
  <c r="I19" i="3"/>
  <c r="F19" i="3"/>
  <c r="D19" i="3"/>
  <c r="F18" i="3"/>
  <c r="D18" i="3"/>
  <c r="F17" i="3"/>
  <c r="D17" i="3"/>
  <c r="F39" i="17" l="1"/>
  <c r="N12" i="17"/>
  <c r="O12" i="17" s="1"/>
  <c r="B27" i="17"/>
  <c r="AG28" i="6"/>
  <c r="AG37" i="6" s="1"/>
  <c r="AG38" i="6" s="1"/>
  <c r="B36" i="6"/>
  <c r="AG36" i="6" s="1"/>
  <c r="G36" i="9"/>
  <c r="AG33" i="9"/>
  <c r="F32" i="17" s="1"/>
  <c r="B36" i="9"/>
  <c r="AG28" i="9"/>
  <c r="AG37" i="9" s="1"/>
  <c r="AG38" i="9" s="1"/>
  <c r="AG28" i="10"/>
  <c r="AG37" i="10" s="1"/>
  <c r="AG38" i="10" s="1"/>
  <c r="AG33" i="10"/>
  <c r="G32" i="17" s="1"/>
  <c r="F36" i="10"/>
  <c r="AG33" i="14"/>
  <c r="K32" i="17" s="1"/>
  <c r="B36" i="14"/>
  <c r="AG36" i="14" s="1"/>
  <c r="AG33" i="4"/>
  <c r="H36" i="7"/>
  <c r="AG33" i="8"/>
  <c r="E32" i="17" s="1"/>
  <c r="N32" i="17" s="1"/>
  <c r="AG36" i="7"/>
  <c r="AG28" i="4"/>
  <c r="AG37" i="4" s="1"/>
  <c r="AG38" i="4" s="1"/>
  <c r="AG28" i="5"/>
  <c r="AG37" i="5" s="1"/>
  <c r="AG38" i="5" s="1"/>
  <c r="AG36" i="5"/>
  <c r="E27" i="17"/>
  <c r="E34" i="17" s="1"/>
  <c r="AG36" i="10"/>
  <c r="AG33" i="13"/>
  <c r="J32" i="17" s="1"/>
  <c r="K34" i="17"/>
  <c r="D27" i="17"/>
  <c r="D34" i="17" s="1"/>
  <c r="D39" i="17"/>
  <c r="N31" i="17"/>
  <c r="C27" i="17"/>
  <c r="C34" i="17" s="1"/>
  <c r="AG28" i="12"/>
  <c r="AG37" i="12" s="1"/>
  <c r="AG38" i="12" s="1"/>
  <c r="AG36" i="12"/>
  <c r="AG33" i="12"/>
  <c r="I32" i="17" s="1"/>
  <c r="N13" i="17"/>
  <c r="O13" i="17" s="1"/>
  <c r="N17" i="17"/>
  <c r="O17" i="17" s="1"/>
  <c r="AG28" i="11"/>
  <c r="AG37" i="11" s="1"/>
  <c r="AG38" i="11" s="1"/>
  <c r="B36" i="11"/>
  <c r="AG36" i="11" s="1"/>
  <c r="I27" i="17"/>
  <c r="I34" i="17" s="1"/>
  <c r="AG28" i="14"/>
  <c r="AG37" i="14" s="1"/>
  <c r="AG38" i="14" s="1"/>
  <c r="L27" i="17"/>
  <c r="J27" i="17"/>
  <c r="J34" i="17" s="1"/>
  <c r="B36" i="13"/>
  <c r="AG36" i="13" s="1"/>
  <c r="M27" i="17"/>
  <c r="M34" i="17" s="1"/>
  <c r="E42" i="17"/>
  <c r="F42" i="17" s="1"/>
  <c r="C42" i="17"/>
  <c r="D42" i="17" s="1"/>
  <c r="H27" i="17"/>
  <c r="H34" i="17" s="1"/>
  <c r="AG28" i="15"/>
  <c r="AG37" i="15" s="1"/>
  <c r="AG38" i="15" s="1"/>
  <c r="F43" i="17"/>
  <c r="G27" i="17"/>
  <c r="G34" i="17" s="1"/>
  <c r="B36" i="15"/>
  <c r="AG36" i="15" s="1"/>
  <c r="F27" i="17"/>
  <c r="F34" i="17" s="1"/>
  <c r="AG33" i="15"/>
  <c r="L32" i="17" s="1"/>
  <c r="D40" i="17"/>
  <c r="D43" i="17"/>
  <c r="AG28" i="16"/>
  <c r="AG37" i="16" s="1"/>
  <c r="AG38" i="16" s="1"/>
  <c r="F40" i="17"/>
  <c r="D41" i="17"/>
  <c r="E41" i="17"/>
  <c r="F41" i="17" s="1"/>
  <c r="L4" i="19"/>
  <c r="B36" i="16"/>
  <c r="AG36" i="16" s="1"/>
  <c r="H11" i="17"/>
  <c r="N19" i="19"/>
  <c r="L17" i="19"/>
  <c r="P15" i="19"/>
  <c r="Q14" i="19"/>
  <c r="I14" i="19"/>
  <c r="Q13" i="19"/>
  <c r="I13" i="19"/>
  <c r="Q12" i="19"/>
  <c r="I12" i="19"/>
  <c r="Q11" i="19"/>
  <c r="I11" i="19"/>
  <c r="Q10" i="19"/>
  <c r="I10" i="19"/>
  <c r="Q9" i="19"/>
  <c r="I9" i="19"/>
  <c r="Q8" i="19"/>
  <c r="I8" i="19"/>
  <c r="Q4" i="19"/>
  <c r="I4" i="19"/>
  <c r="M19" i="19"/>
  <c r="I17" i="19"/>
  <c r="O15" i="19"/>
  <c r="P14" i="19"/>
  <c r="H14" i="19"/>
  <c r="P13" i="19"/>
  <c r="H13" i="19"/>
  <c r="P12" i="19"/>
  <c r="H12" i="19"/>
  <c r="P11" i="19"/>
  <c r="H11" i="19"/>
  <c r="P10" i="19"/>
  <c r="H10" i="19"/>
  <c r="P9" i="19"/>
  <c r="H9" i="19"/>
  <c r="P8" i="19"/>
  <c r="H8" i="19"/>
  <c r="P4" i="19"/>
  <c r="H4" i="19"/>
  <c r="N18" i="19"/>
  <c r="P16" i="19"/>
  <c r="H15" i="19"/>
  <c r="M14" i="19"/>
  <c r="E14" i="19"/>
  <c r="M13" i="19"/>
  <c r="E13" i="19"/>
  <c r="M12" i="19"/>
  <c r="E12" i="19"/>
  <c r="M11" i="19"/>
  <c r="E11" i="19"/>
  <c r="M10" i="19"/>
  <c r="E10" i="19"/>
  <c r="M9" i="19"/>
  <c r="E9" i="19"/>
  <c r="M8" i="19"/>
  <c r="E8" i="19"/>
  <c r="M4" i="19"/>
  <c r="E4" i="19"/>
  <c r="E21" i="19"/>
  <c r="C17" i="19"/>
  <c r="B15" i="19"/>
  <c r="D14" i="19"/>
  <c r="G13" i="19"/>
  <c r="K12" i="19"/>
  <c r="N11" i="19"/>
  <c r="B11" i="19"/>
  <c r="D10" i="19"/>
  <c r="G9" i="19"/>
  <c r="K8" i="19"/>
  <c r="K4" i="19"/>
  <c r="O20" i="19"/>
  <c r="D16" i="19"/>
  <c r="O14" i="19"/>
  <c r="C14" i="19"/>
  <c r="F13" i="19"/>
  <c r="J12" i="19"/>
  <c r="L11" i="19"/>
  <c r="O10" i="19"/>
  <c r="C10" i="19"/>
  <c r="F9" i="19"/>
  <c r="J8" i="19"/>
  <c r="J4" i="19"/>
  <c r="L19" i="19"/>
  <c r="C16" i="19"/>
  <c r="N14" i="19"/>
  <c r="B14" i="19"/>
  <c r="D13" i="19"/>
  <c r="G12" i="19"/>
  <c r="K11" i="19"/>
  <c r="N10" i="19"/>
  <c r="B10" i="19"/>
  <c r="D9" i="19"/>
  <c r="G8" i="19"/>
  <c r="G4" i="19"/>
  <c r="C19" i="19"/>
  <c r="Q15" i="19"/>
  <c r="L14" i="19"/>
  <c r="O13" i="19"/>
  <c r="C13" i="19"/>
  <c r="F12" i="19"/>
  <c r="J11" i="19"/>
  <c r="L10" i="19"/>
  <c r="O9" i="19"/>
  <c r="C9" i="19"/>
  <c r="F8" i="19"/>
  <c r="F4" i="19"/>
  <c r="D18" i="19"/>
  <c r="K15" i="19"/>
  <c r="K14" i="19"/>
  <c r="N13" i="19"/>
  <c r="B13" i="19"/>
  <c r="D12" i="19"/>
  <c r="G11" i="19"/>
  <c r="K10" i="19"/>
  <c r="N9" i="19"/>
  <c r="B9" i="19"/>
  <c r="D8" i="19"/>
  <c r="D4" i="19"/>
  <c r="N17" i="19"/>
  <c r="J15" i="19"/>
  <c r="J14" i="19"/>
  <c r="L13" i="19"/>
  <c r="O12" i="19"/>
  <c r="C12" i="19"/>
  <c r="F11" i="19"/>
  <c r="J10" i="19"/>
  <c r="L9" i="19"/>
  <c r="O8" i="19"/>
  <c r="C8" i="19"/>
  <c r="O4" i="19"/>
  <c r="C4" i="19"/>
  <c r="M17" i="19"/>
  <c r="G15" i="19"/>
  <c r="G14" i="19"/>
  <c r="K13" i="19"/>
  <c r="N12" i="19"/>
  <c r="B12" i="19"/>
  <c r="D11" i="19"/>
  <c r="G10" i="19"/>
  <c r="K9" i="19"/>
  <c r="N8" i="19"/>
  <c r="B8" i="19"/>
  <c r="N4" i="19"/>
  <c r="B4" i="19"/>
  <c r="B6" i="18"/>
  <c r="O11" i="19"/>
  <c r="L12" i="19"/>
  <c r="B11" i="17"/>
  <c r="J11" i="17"/>
  <c r="J13" i="19"/>
  <c r="C11" i="17"/>
  <c r="K11" i="17"/>
  <c r="F14" i="19"/>
  <c r="D11" i="17"/>
  <c r="L11" i="17"/>
  <c r="L8" i="19"/>
  <c r="F15" i="19"/>
  <c r="E11" i="17"/>
  <c r="J9" i="19"/>
  <c r="D17" i="19"/>
  <c r="O6" i="19" l="1"/>
  <c r="O5" i="19"/>
  <c r="O7" i="19"/>
  <c r="O3" i="19"/>
  <c r="F5" i="19"/>
  <c r="F7" i="19"/>
  <c r="F3" i="19"/>
  <c r="F6" i="19"/>
  <c r="J7" i="19"/>
  <c r="J3" i="19"/>
  <c r="J6" i="19"/>
  <c r="J5" i="19"/>
  <c r="E7" i="19"/>
  <c r="E6" i="19"/>
  <c r="E5" i="19"/>
  <c r="E3" i="19"/>
  <c r="C6" i="19"/>
  <c r="C5" i="19"/>
  <c r="C3" i="19"/>
  <c r="C7" i="19"/>
  <c r="Q7" i="19"/>
  <c r="Q6" i="19"/>
  <c r="Q5" i="19"/>
  <c r="Q3" i="19"/>
  <c r="C6" i="18"/>
  <c r="B5" i="18"/>
  <c r="B8" i="18"/>
  <c r="B11" i="4"/>
  <c r="B11" i="5"/>
  <c r="M7" i="19"/>
  <c r="M6" i="19"/>
  <c r="M5" i="19"/>
  <c r="M3" i="19"/>
  <c r="B7" i="19"/>
  <c r="B3" i="19"/>
  <c r="B6" i="19"/>
  <c r="B5" i="19"/>
  <c r="D44" i="17"/>
  <c r="N7" i="19"/>
  <c r="N3" i="19"/>
  <c r="N6" i="19"/>
  <c r="N5" i="19"/>
  <c r="H7" i="19"/>
  <c r="H6" i="19"/>
  <c r="H5" i="19"/>
  <c r="H3" i="19"/>
  <c r="L7" i="19"/>
  <c r="L3" i="19"/>
  <c r="L6" i="19"/>
  <c r="L5" i="19"/>
  <c r="N27" i="17"/>
  <c r="B34" i="17"/>
  <c r="D6" i="19"/>
  <c r="D5" i="19"/>
  <c r="D7" i="19"/>
  <c r="D3" i="19"/>
  <c r="G5" i="19"/>
  <c r="G7" i="19"/>
  <c r="G3" i="19"/>
  <c r="G6" i="19"/>
  <c r="K7" i="19"/>
  <c r="K3" i="19"/>
  <c r="K6" i="19"/>
  <c r="K5" i="19"/>
  <c r="P7" i="19"/>
  <c r="P6" i="19"/>
  <c r="P5" i="19"/>
  <c r="P3" i="19"/>
  <c r="O27" i="17"/>
  <c r="AG36" i="9"/>
  <c r="E44" i="17"/>
  <c r="I7" i="19"/>
  <c r="I6" i="19"/>
  <c r="I5" i="19"/>
  <c r="I3" i="19"/>
  <c r="L34" i="17"/>
  <c r="F44" i="17"/>
  <c r="O28" i="17" l="1"/>
  <c r="N34" i="17"/>
  <c r="B10" i="18"/>
  <c r="C8" i="18"/>
  <c r="B7" i="18"/>
  <c r="B10" i="6" s="1"/>
  <c r="B11" i="6"/>
  <c r="B10" i="5"/>
  <c r="B10" i="4"/>
  <c r="D6" i="18"/>
  <c r="C5" i="18"/>
  <c r="C11" i="5"/>
  <c r="C11" i="4"/>
  <c r="D8" i="18" l="1"/>
  <c r="C7" i="18"/>
  <c r="C10" i="6" s="1"/>
  <c r="C11" i="6"/>
  <c r="B12" i="18"/>
  <c r="C10" i="18"/>
  <c r="B9" i="18"/>
  <c r="B10" i="7" s="1"/>
  <c r="B11" i="7"/>
  <c r="C10" i="5"/>
  <c r="C10" i="4"/>
  <c r="E6" i="18"/>
  <c r="D5" i="18"/>
  <c r="D11" i="5"/>
  <c r="D11" i="4"/>
  <c r="D10" i="18" l="1"/>
  <c r="C9" i="18"/>
  <c r="C10" i="7" s="1"/>
  <c r="C11" i="7"/>
  <c r="B14" i="18"/>
  <c r="C12" i="18"/>
  <c r="B11" i="18"/>
  <c r="B10" i="8" s="1"/>
  <c r="B11" i="8"/>
  <c r="D10" i="5"/>
  <c r="D10" i="4"/>
  <c r="F6" i="18"/>
  <c r="E5" i="18"/>
  <c r="E11" i="5"/>
  <c r="E11" i="4"/>
  <c r="E8" i="18"/>
  <c r="D7" i="18"/>
  <c r="D10" i="6" s="1"/>
  <c r="D11" i="6"/>
  <c r="F8" i="18" l="1"/>
  <c r="E7" i="18"/>
  <c r="E10" i="6" s="1"/>
  <c r="E11" i="6"/>
  <c r="D12" i="18"/>
  <c r="C11" i="18"/>
  <c r="C10" i="8" s="1"/>
  <c r="C11" i="8"/>
  <c r="C14" i="18"/>
  <c r="B13" i="18"/>
  <c r="B10" i="9" s="1"/>
  <c r="B16" i="18"/>
  <c r="B11" i="9"/>
  <c r="E10" i="5"/>
  <c r="E10" i="4"/>
  <c r="G6" i="18"/>
  <c r="F5" i="18"/>
  <c r="F11" i="5"/>
  <c r="F11" i="4"/>
  <c r="E10" i="18"/>
  <c r="D9" i="18"/>
  <c r="D10" i="7" s="1"/>
  <c r="D11" i="7"/>
  <c r="D14" i="18" l="1"/>
  <c r="C13" i="18"/>
  <c r="C10" i="9" s="1"/>
  <c r="C11" i="9"/>
  <c r="F10" i="5"/>
  <c r="F10" i="4"/>
  <c r="H6" i="18"/>
  <c r="G5" i="18"/>
  <c r="G11" i="5"/>
  <c r="G11" i="4"/>
  <c r="E12" i="18"/>
  <c r="D11" i="18"/>
  <c r="D10" i="8" s="1"/>
  <c r="D11" i="8"/>
  <c r="F10" i="18"/>
  <c r="E9" i="18"/>
  <c r="E10" i="7" s="1"/>
  <c r="E11" i="7"/>
  <c r="C16" i="18"/>
  <c r="B15" i="18"/>
  <c r="B10" i="10" s="1"/>
  <c r="B18" i="18"/>
  <c r="B11" i="10"/>
  <c r="G8" i="18"/>
  <c r="F7" i="18"/>
  <c r="F10" i="6" s="1"/>
  <c r="F11" i="6"/>
  <c r="D16" i="18" l="1"/>
  <c r="C15" i="18"/>
  <c r="C10" i="10" s="1"/>
  <c r="C11" i="10"/>
  <c r="G10" i="5"/>
  <c r="G10" i="4"/>
  <c r="I6" i="18"/>
  <c r="H5" i="18"/>
  <c r="H11" i="5"/>
  <c r="H11" i="4"/>
  <c r="G10" i="18"/>
  <c r="F9" i="18"/>
  <c r="F10" i="7" s="1"/>
  <c r="F11" i="7"/>
  <c r="H8" i="18"/>
  <c r="G7" i="18"/>
  <c r="G10" i="6" s="1"/>
  <c r="G11" i="6"/>
  <c r="C18" i="18"/>
  <c r="B17" i="18"/>
  <c r="B10" i="11" s="1"/>
  <c r="B20" i="18"/>
  <c r="B11" i="11"/>
  <c r="F12" i="18"/>
  <c r="E11" i="18"/>
  <c r="E10" i="8" s="1"/>
  <c r="E11" i="8"/>
  <c r="E14" i="18"/>
  <c r="D13" i="18"/>
  <c r="D10" i="9" s="1"/>
  <c r="D11" i="9"/>
  <c r="D18" i="18" l="1"/>
  <c r="C17" i="18"/>
  <c r="C10" i="11" s="1"/>
  <c r="C11" i="11"/>
  <c r="F14" i="18"/>
  <c r="E13" i="18"/>
  <c r="E10" i="9" s="1"/>
  <c r="E11" i="9"/>
  <c r="H10" i="5"/>
  <c r="H10" i="4"/>
  <c r="J6" i="18"/>
  <c r="I5" i="18"/>
  <c r="I11" i="5"/>
  <c r="I11" i="4"/>
  <c r="I8" i="18"/>
  <c r="H7" i="18"/>
  <c r="H10" i="6" s="1"/>
  <c r="H11" i="6"/>
  <c r="G12" i="18"/>
  <c r="F11" i="18"/>
  <c r="F10" i="8" s="1"/>
  <c r="F11" i="8"/>
  <c r="B22" i="18"/>
  <c r="C20" i="18"/>
  <c r="B19" i="18"/>
  <c r="B10" i="12" s="1"/>
  <c r="B11" i="12"/>
  <c r="H10" i="18"/>
  <c r="G9" i="18"/>
  <c r="G10" i="7" s="1"/>
  <c r="G11" i="7"/>
  <c r="E16" i="18"/>
  <c r="D15" i="18"/>
  <c r="D10" i="10" s="1"/>
  <c r="D11" i="10"/>
  <c r="I10" i="5" l="1"/>
  <c r="I10" i="4"/>
  <c r="E18" i="18"/>
  <c r="D17" i="18"/>
  <c r="D10" i="11" s="1"/>
  <c r="D11" i="11"/>
  <c r="H12" i="18"/>
  <c r="G11" i="18"/>
  <c r="G10" i="8" s="1"/>
  <c r="G11" i="8"/>
  <c r="F16" i="18"/>
  <c r="E15" i="18"/>
  <c r="E10" i="10" s="1"/>
  <c r="E11" i="10"/>
  <c r="K6" i="18"/>
  <c r="J5" i="18"/>
  <c r="J11" i="5"/>
  <c r="J11" i="4"/>
  <c r="H9" i="18"/>
  <c r="H10" i="7" s="1"/>
  <c r="I10" i="18"/>
  <c r="H11" i="7"/>
  <c r="J8" i="18"/>
  <c r="I7" i="18"/>
  <c r="I10" i="6" s="1"/>
  <c r="I11" i="6"/>
  <c r="D20" i="18"/>
  <c r="C19" i="18"/>
  <c r="C10" i="12" s="1"/>
  <c r="C11" i="12"/>
  <c r="G14" i="18"/>
  <c r="F13" i="18"/>
  <c r="F10" i="9" s="1"/>
  <c r="F11" i="9"/>
  <c r="C22" i="18"/>
  <c r="B21" i="18"/>
  <c r="B10" i="13" s="1"/>
  <c r="B24" i="18"/>
  <c r="B11" i="13"/>
  <c r="C24" i="18" l="1"/>
  <c r="B26" i="18"/>
  <c r="B23" i="18"/>
  <c r="B10" i="14" s="1"/>
  <c r="B11" i="14"/>
  <c r="E20" i="18"/>
  <c r="D19" i="18"/>
  <c r="D10" i="12" s="1"/>
  <c r="D11" i="12"/>
  <c r="I12" i="18"/>
  <c r="H11" i="18"/>
  <c r="H10" i="8" s="1"/>
  <c r="H11" i="8"/>
  <c r="J10" i="5"/>
  <c r="J10" i="4"/>
  <c r="C21" i="18"/>
  <c r="C10" i="13" s="1"/>
  <c r="D22" i="18"/>
  <c r="C11" i="13"/>
  <c r="L6" i="18"/>
  <c r="K5" i="18"/>
  <c r="K11" i="5"/>
  <c r="K11" i="4"/>
  <c r="K8" i="18"/>
  <c r="J7" i="18"/>
  <c r="J10" i="6" s="1"/>
  <c r="J11" i="6"/>
  <c r="F18" i="18"/>
  <c r="E17" i="18"/>
  <c r="E10" i="11" s="1"/>
  <c r="E11" i="11"/>
  <c r="G13" i="18"/>
  <c r="G10" i="9" s="1"/>
  <c r="H14" i="18"/>
  <c r="G11" i="9"/>
  <c r="I9" i="18"/>
  <c r="I10" i="7" s="1"/>
  <c r="J10" i="18"/>
  <c r="I11" i="7"/>
  <c r="G16" i="18"/>
  <c r="F15" i="18"/>
  <c r="F10" i="10" s="1"/>
  <c r="F11" i="10"/>
  <c r="H16" i="18" l="1"/>
  <c r="G15" i="18"/>
  <c r="G10" i="10" s="1"/>
  <c r="G11" i="10"/>
  <c r="M6" i="18"/>
  <c r="L5" i="18"/>
  <c r="L11" i="5"/>
  <c r="L11" i="4"/>
  <c r="J12" i="18"/>
  <c r="I11" i="18"/>
  <c r="I10" i="8" s="1"/>
  <c r="I11" i="8"/>
  <c r="G18" i="18"/>
  <c r="F17" i="18"/>
  <c r="F10" i="11" s="1"/>
  <c r="F11" i="11"/>
  <c r="F20" i="18"/>
  <c r="E19" i="18"/>
  <c r="E10" i="12" s="1"/>
  <c r="E11" i="12"/>
  <c r="K10" i="18"/>
  <c r="J9" i="18"/>
  <c r="J10" i="7" s="1"/>
  <c r="J11" i="7"/>
  <c r="L8" i="18"/>
  <c r="K7" i="18"/>
  <c r="K10" i="6" s="1"/>
  <c r="K11" i="6"/>
  <c r="D21" i="18"/>
  <c r="D10" i="13" s="1"/>
  <c r="E22" i="18"/>
  <c r="D11" i="13"/>
  <c r="H13" i="18"/>
  <c r="H10" i="9" s="1"/>
  <c r="I14" i="18"/>
  <c r="H11" i="9"/>
  <c r="C26" i="18"/>
  <c r="B25" i="18"/>
  <c r="B10" i="15" s="1"/>
  <c r="B28" i="18"/>
  <c r="B11" i="15"/>
  <c r="K10" i="5"/>
  <c r="K10" i="4"/>
  <c r="D24" i="18"/>
  <c r="C23" i="18"/>
  <c r="C10" i="14" s="1"/>
  <c r="C11" i="14"/>
  <c r="L10" i="18" l="1"/>
  <c r="K9" i="18"/>
  <c r="K10" i="7" s="1"/>
  <c r="K11" i="7"/>
  <c r="E21" i="18"/>
  <c r="E10" i="13" s="1"/>
  <c r="F22" i="18"/>
  <c r="E11" i="13"/>
  <c r="J11" i="18"/>
  <c r="J10" i="8" s="1"/>
  <c r="K12" i="18"/>
  <c r="J11" i="8"/>
  <c r="C28" i="18"/>
  <c r="B27" i="18"/>
  <c r="B10" i="16" s="1"/>
  <c r="B11" i="16"/>
  <c r="D26" i="18"/>
  <c r="C25" i="18"/>
  <c r="C10" i="15" s="1"/>
  <c r="C11" i="15"/>
  <c r="M8" i="18"/>
  <c r="L7" i="18"/>
  <c r="L10" i="6" s="1"/>
  <c r="L11" i="6"/>
  <c r="N6" i="18"/>
  <c r="M5" i="18"/>
  <c r="M11" i="5"/>
  <c r="M11" i="4"/>
  <c r="I16" i="18"/>
  <c r="H15" i="18"/>
  <c r="H10" i="10" s="1"/>
  <c r="H11" i="10"/>
  <c r="G20" i="18"/>
  <c r="F19" i="18"/>
  <c r="F10" i="12" s="1"/>
  <c r="F11" i="12"/>
  <c r="L10" i="5"/>
  <c r="L10" i="4"/>
  <c r="E24" i="18"/>
  <c r="D23" i="18"/>
  <c r="D10" i="14" s="1"/>
  <c r="D11" i="14"/>
  <c r="I13" i="18"/>
  <c r="I10" i="9" s="1"/>
  <c r="J14" i="18"/>
  <c r="I11" i="9"/>
  <c r="H18" i="18"/>
  <c r="G17" i="18"/>
  <c r="G10" i="11" s="1"/>
  <c r="G11" i="11"/>
  <c r="H20" i="18" l="1"/>
  <c r="G19" i="18"/>
  <c r="G10" i="12" s="1"/>
  <c r="G11" i="12"/>
  <c r="L9" i="18"/>
  <c r="L10" i="7" s="1"/>
  <c r="M10" i="18"/>
  <c r="L11" i="7"/>
  <c r="N8" i="18"/>
  <c r="M7" i="18"/>
  <c r="M10" i="6" s="1"/>
  <c r="M11" i="6"/>
  <c r="L12" i="18"/>
  <c r="K11" i="18"/>
  <c r="K10" i="8" s="1"/>
  <c r="K11" i="8"/>
  <c r="D28" i="18"/>
  <c r="C27" i="18"/>
  <c r="C10" i="16" s="1"/>
  <c r="C11" i="16"/>
  <c r="E23" i="18"/>
  <c r="E10" i="14" s="1"/>
  <c r="F24" i="18"/>
  <c r="E11" i="14"/>
  <c r="J16" i="18"/>
  <c r="I15" i="18"/>
  <c r="I10" i="10" s="1"/>
  <c r="I11" i="10"/>
  <c r="I18" i="18"/>
  <c r="H17" i="18"/>
  <c r="H10" i="11" s="1"/>
  <c r="H11" i="11"/>
  <c r="E26" i="18"/>
  <c r="D25" i="18"/>
  <c r="D10" i="15" s="1"/>
  <c r="D11" i="15"/>
  <c r="G22" i="18"/>
  <c r="F21" i="18"/>
  <c r="F10" i="13" s="1"/>
  <c r="F11" i="13"/>
  <c r="M10" i="5"/>
  <c r="M10" i="4"/>
  <c r="K14" i="18"/>
  <c r="J13" i="18"/>
  <c r="J10" i="9" s="1"/>
  <c r="J11" i="9"/>
  <c r="O6" i="18"/>
  <c r="N5" i="18"/>
  <c r="N11" i="5"/>
  <c r="N11" i="4"/>
  <c r="N10" i="18" l="1"/>
  <c r="M9" i="18"/>
  <c r="M10" i="7" s="1"/>
  <c r="M11" i="7"/>
  <c r="K13" i="18"/>
  <c r="K10" i="9" s="1"/>
  <c r="L14" i="18"/>
  <c r="K11" i="9"/>
  <c r="I20" i="18"/>
  <c r="H19" i="18"/>
  <c r="H10" i="12" s="1"/>
  <c r="H11" i="12"/>
  <c r="G21" i="18"/>
  <c r="G10" i="13" s="1"/>
  <c r="H22" i="18"/>
  <c r="G11" i="13"/>
  <c r="K16" i="18"/>
  <c r="J15" i="18"/>
  <c r="J10" i="10" s="1"/>
  <c r="J11" i="10"/>
  <c r="F26" i="18"/>
  <c r="E25" i="18"/>
  <c r="E10" i="15" s="1"/>
  <c r="E11" i="15"/>
  <c r="F23" i="18"/>
  <c r="F10" i="14" s="1"/>
  <c r="G24" i="18"/>
  <c r="F11" i="14"/>
  <c r="N7" i="18"/>
  <c r="N10" i="6" s="1"/>
  <c r="O8" i="18"/>
  <c r="N11" i="6"/>
  <c r="N10" i="5"/>
  <c r="N10" i="4"/>
  <c r="P6" i="18"/>
  <c r="O5" i="18"/>
  <c r="O11" i="5"/>
  <c r="O11" i="4"/>
  <c r="J18" i="18"/>
  <c r="I17" i="18"/>
  <c r="I10" i="11" s="1"/>
  <c r="I11" i="11"/>
  <c r="E28" i="18"/>
  <c r="D27" i="18"/>
  <c r="D10" i="16" s="1"/>
  <c r="D11" i="16"/>
  <c r="M12" i="18"/>
  <c r="L11" i="18"/>
  <c r="L10" i="8" s="1"/>
  <c r="L11" i="8"/>
  <c r="F28" i="18" l="1"/>
  <c r="E27" i="18"/>
  <c r="E10" i="16" s="1"/>
  <c r="E11" i="16"/>
  <c r="G26" i="18"/>
  <c r="F25" i="18"/>
  <c r="F10" i="15" s="1"/>
  <c r="F11" i="15"/>
  <c r="K18" i="18"/>
  <c r="J17" i="18"/>
  <c r="J10" i="11" s="1"/>
  <c r="J11" i="11"/>
  <c r="O7" i="18"/>
  <c r="O10" i="6" s="1"/>
  <c r="P8" i="18"/>
  <c r="O11" i="6"/>
  <c r="J20" i="18"/>
  <c r="I19" i="18"/>
  <c r="I10" i="12" s="1"/>
  <c r="I11" i="12"/>
  <c r="N12" i="18"/>
  <c r="M11" i="18"/>
  <c r="M10" i="8" s="1"/>
  <c r="M11" i="8"/>
  <c r="L16" i="18"/>
  <c r="K15" i="18"/>
  <c r="K10" i="10" s="1"/>
  <c r="K11" i="10"/>
  <c r="M14" i="18"/>
  <c r="L13" i="18"/>
  <c r="L10" i="9" s="1"/>
  <c r="L11" i="9"/>
  <c r="O10" i="5"/>
  <c r="O10" i="4"/>
  <c r="G23" i="18"/>
  <c r="G10" i="14" s="1"/>
  <c r="H24" i="18"/>
  <c r="G11" i="14"/>
  <c r="Q6" i="18"/>
  <c r="P5" i="18"/>
  <c r="P11" i="5"/>
  <c r="P11" i="4"/>
  <c r="H21" i="18"/>
  <c r="H10" i="13" s="1"/>
  <c r="I22" i="18"/>
  <c r="H11" i="13"/>
  <c r="O10" i="18"/>
  <c r="N9" i="18"/>
  <c r="N10" i="7" s="1"/>
  <c r="N11" i="7"/>
  <c r="P10" i="18" l="1"/>
  <c r="O9" i="18"/>
  <c r="O10" i="7" s="1"/>
  <c r="O11" i="7"/>
  <c r="M16" i="18"/>
  <c r="L15" i="18"/>
  <c r="L10" i="10" s="1"/>
  <c r="L11" i="10"/>
  <c r="G28" i="18"/>
  <c r="F27" i="18"/>
  <c r="F10" i="16" s="1"/>
  <c r="F11" i="16"/>
  <c r="O12" i="18"/>
  <c r="N11" i="18"/>
  <c r="N10" i="8" s="1"/>
  <c r="N11" i="8"/>
  <c r="I24" i="18"/>
  <c r="H23" i="18"/>
  <c r="H10" i="14" s="1"/>
  <c r="H11" i="14"/>
  <c r="J22" i="18"/>
  <c r="I21" i="18"/>
  <c r="I10" i="13" s="1"/>
  <c r="I11" i="13"/>
  <c r="P10" i="5"/>
  <c r="P10" i="4"/>
  <c r="L18" i="18"/>
  <c r="K17" i="18"/>
  <c r="K10" i="11" s="1"/>
  <c r="K11" i="11"/>
  <c r="G25" i="18"/>
  <c r="G10" i="15" s="1"/>
  <c r="H26" i="18"/>
  <c r="G11" i="15"/>
  <c r="R6" i="18"/>
  <c r="Q5" i="18"/>
  <c r="Q11" i="5"/>
  <c r="Q11" i="4"/>
  <c r="N14" i="18"/>
  <c r="M13" i="18"/>
  <c r="M10" i="9" s="1"/>
  <c r="M11" i="9"/>
  <c r="J19" i="18"/>
  <c r="J10" i="12" s="1"/>
  <c r="K20" i="18"/>
  <c r="J11" i="12"/>
  <c r="Q8" i="18"/>
  <c r="P7" i="18"/>
  <c r="P10" i="6" s="1"/>
  <c r="P11" i="6"/>
  <c r="Q10" i="4" l="1"/>
  <c r="Q10" i="5"/>
  <c r="P9" i="18"/>
  <c r="P10" i="7" s="1"/>
  <c r="Q10" i="18"/>
  <c r="P11" i="7"/>
  <c r="K22" i="18"/>
  <c r="J21" i="18"/>
  <c r="J10" i="13" s="1"/>
  <c r="J11" i="13"/>
  <c r="P12" i="18"/>
  <c r="O11" i="18"/>
  <c r="O10" i="8" s="1"/>
  <c r="O11" i="8"/>
  <c r="H25" i="18"/>
  <c r="H10" i="15" s="1"/>
  <c r="I26" i="18"/>
  <c r="H11" i="15"/>
  <c r="O14" i="18"/>
  <c r="N13" i="18"/>
  <c r="N10" i="9" s="1"/>
  <c r="N11" i="9"/>
  <c r="H28" i="18"/>
  <c r="G27" i="18"/>
  <c r="G10" i="16" s="1"/>
  <c r="G11" i="16"/>
  <c r="Q7" i="18"/>
  <c r="Q10" i="6" s="1"/>
  <c r="R8" i="18"/>
  <c r="Q11" i="6"/>
  <c r="M18" i="18"/>
  <c r="L17" i="18"/>
  <c r="L10" i="11" s="1"/>
  <c r="L11" i="11"/>
  <c r="I23" i="18"/>
  <c r="I10" i="14" s="1"/>
  <c r="J24" i="18"/>
  <c r="I11" i="14"/>
  <c r="N16" i="18"/>
  <c r="M15" i="18"/>
  <c r="M10" i="10" s="1"/>
  <c r="M11" i="10"/>
  <c r="L20" i="18"/>
  <c r="K19" i="18"/>
  <c r="K10" i="12" s="1"/>
  <c r="K11" i="12"/>
  <c r="S6" i="18"/>
  <c r="R5" i="18"/>
  <c r="R11" i="5"/>
  <c r="R11" i="4"/>
  <c r="O13" i="18" l="1"/>
  <c r="O10" i="9" s="1"/>
  <c r="P14" i="18"/>
  <c r="O11" i="9"/>
  <c r="O16" i="18"/>
  <c r="N15" i="18"/>
  <c r="N10" i="10" s="1"/>
  <c r="N11" i="10"/>
  <c r="R7" i="18"/>
  <c r="R10" i="6" s="1"/>
  <c r="S8" i="18"/>
  <c r="R11" i="6"/>
  <c r="K21" i="18"/>
  <c r="K10" i="13" s="1"/>
  <c r="L22" i="18"/>
  <c r="K11" i="13"/>
  <c r="R10" i="5"/>
  <c r="R10" i="4"/>
  <c r="K24" i="18"/>
  <c r="J23" i="18"/>
  <c r="J10" i="14" s="1"/>
  <c r="J11" i="14"/>
  <c r="R10" i="18"/>
  <c r="Q9" i="18"/>
  <c r="Q10" i="7" s="1"/>
  <c r="Q11" i="7"/>
  <c r="N18" i="18"/>
  <c r="M17" i="18"/>
  <c r="M10" i="11" s="1"/>
  <c r="M11" i="11"/>
  <c r="I25" i="18"/>
  <c r="I10" i="15" s="1"/>
  <c r="J26" i="18"/>
  <c r="I11" i="15"/>
  <c r="T6" i="18"/>
  <c r="S5" i="18"/>
  <c r="S11" i="5"/>
  <c r="S11" i="4"/>
  <c r="I28" i="18"/>
  <c r="H27" i="18"/>
  <c r="H10" i="16" s="1"/>
  <c r="H11" i="16"/>
  <c r="M20" i="18"/>
  <c r="L19" i="18"/>
  <c r="L10" i="12" s="1"/>
  <c r="L11" i="12"/>
  <c r="Q12" i="18"/>
  <c r="P11" i="18"/>
  <c r="P10" i="8" s="1"/>
  <c r="P11" i="8"/>
  <c r="S10" i="18" l="1"/>
  <c r="R9" i="18"/>
  <c r="R10" i="7" s="1"/>
  <c r="R11" i="7"/>
  <c r="K26" i="18"/>
  <c r="J25" i="18"/>
  <c r="J10" i="15" s="1"/>
  <c r="J11" i="15"/>
  <c r="T8" i="18"/>
  <c r="S7" i="18"/>
  <c r="S10" i="6" s="1"/>
  <c r="S11" i="6"/>
  <c r="I27" i="18"/>
  <c r="I10" i="16" s="1"/>
  <c r="J28" i="18"/>
  <c r="I11" i="16"/>
  <c r="L24" i="18"/>
  <c r="K23" i="18"/>
  <c r="K10" i="14" s="1"/>
  <c r="K11" i="14"/>
  <c r="P13" i="18"/>
  <c r="P10" i="9" s="1"/>
  <c r="Q14" i="18"/>
  <c r="P11" i="9"/>
  <c r="O18" i="18"/>
  <c r="N17" i="18"/>
  <c r="N10" i="11" s="1"/>
  <c r="N11" i="11"/>
  <c r="N20" i="18"/>
  <c r="M19" i="18"/>
  <c r="M10" i="12" s="1"/>
  <c r="M11" i="12"/>
  <c r="R12" i="18"/>
  <c r="Q11" i="18"/>
  <c r="Q10" i="8" s="1"/>
  <c r="Q11" i="8"/>
  <c r="S10" i="5"/>
  <c r="S10" i="4"/>
  <c r="P16" i="18"/>
  <c r="O15" i="18"/>
  <c r="O10" i="10" s="1"/>
  <c r="O11" i="10"/>
  <c r="U6" i="18"/>
  <c r="T5" i="18"/>
  <c r="T11" i="5"/>
  <c r="T11" i="4"/>
  <c r="M22" i="18"/>
  <c r="L21" i="18"/>
  <c r="L10" i="13" s="1"/>
  <c r="L11" i="13"/>
  <c r="V6" i="18" l="1"/>
  <c r="U5" i="18"/>
  <c r="U11" i="5"/>
  <c r="U11" i="4"/>
  <c r="T10" i="18"/>
  <c r="S9" i="18"/>
  <c r="S10" i="7" s="1"/>
  <c r="S11" i="7"/>
  <c r="T10" i="5"/>
  <c r="T10" i="4"/>
  <c r="R11" i="18"/>
  <c r="R10" i="8" s="1"/>
  <c r="S12" i="18"/>
  <c r="R11" i="8"/>
  <c r="Q13" i="18"/>
  <c r="Q10" i="9" s="1"/>
  <c r="R14" i="18"/>
  <c r="Q11" i="9"/>
  <c r="U8" i="18"/>
  <c r="T7" i="18"/>
  <c r="T10" i="6" s="1"/>
  <c r="T11" i="6"/>
  <c r="Q16" i="18"/>
  <c r="P15" i="18"/>
  <c r="P10" i="10" s="1"/>
  <c r="P11" i="10"/>
  <c r="O20" i="18"/>
  <c r="N19" i="18"/>
  <c r="N10" i="12" s="1"/>
  <c r="N11" i="12"/>
  <c r="N22" i="18"/>
  <c r="M21" i="18"/>
  <c r="M10" i="13" s="1"/>
  <c r="M11" i="13"/>
  <c r="M24" i="18"/>
  <c r="L23" i="18"/>
  <c r="L10" i="14" s="1"/>
  <c r="L11" i="14"/>
  <c r="K25" i="18"/>
  <c r="K10" i="15" s="1"/>
  <c r="L26" i="18"/>
  <c r="K11" i="15"/>
  <c r="P18" i="18"/>
  <c r="O17" i="18"/>
  <c r="O10" i="11" s="1"/>
  <c r="O11" i="11"/>
  <c r="J27" i="18"/>
  <c r="J10" i="16" s="1"/>
  <c r="K28" i="18"/>
  <c r="J11" i="16"/>
  <c r="U10" i="18" l="1"/>
  <c r="T9" i="18"/>
  <c r="T10" i="7" s="1"/>
  <c r="T11" i="7"/>
  <c r="R16" i="18"/>
  <c r="Q15" i="18"/>
  <c r="Q10" i="10" s="1"/>
  <c r="Q11" i="10"/>
  <c r="O22" i="18"/>
  <c r="N21" i="18"/>
  <c r="N10" i="13" s="1"/>
  <c r="N11" i="13"/>
  <c r="M26" i="18"/>
  <c r="L25" i="18"/>
  <c r="L10" i="15" s="1"/>
  <c r="L11" i="15"/>
  <c r="V8" i="18"/>
  <c r="U7" i="18"/>
  <c r="U10" i="6" s="1"/>
  <c r="U11" i="6"/>
  <c r="T12" i="18"/>
  <c r="S11" i="18"/>
  <c r="S10" i="8" s="1"/>
  <c r="S11" i="8"/>
  <c r="W6" i="18"/>
  <c r="V5" i="18"/>
  <c r="V11" i="4"/>
  <c r="V11" i="5"/>
  <c r="K27" i="18"/>
  <c r="K10" i="16" s="1"/>
  <c r="L28" i="18"/>
  <c r="K11" i="16"/>
  <c r="P20" i="18"/>
  <c r="O19" i="18"/>
  <c r="O10" i="12" s="1"/>
  <c r="O11" i="12"/>
  <c r="S14" i="18"/>
  <c r="R13" i="18"/>
  <c r="R10" i="9" s="1"/>
  <c r="R11" i="9"/>
  <c r="N24" i="18"/>
  <c r="M23" i="18"/>
  <c r="M10" i="14" s="1"/>
  <c r="M11" i="14"/>
  <c r="Q18" i="18"/>
  <c r="P17" i="18"/>
  <c r="P10" i="11" s="1"/>
  <c r="P11" i="11"/>
  <c r="U10" i="5"/>
  <c r="U10" i="4"/>
  <c r="O24" i="18" l="1"/>
  <c r="N23" i="18"/>
  <c r="N10" i="14" s="1"/>
  <c r="N11" i="14"/>
  <c r="M28" i="18"/>
  <c r="L27" i="18"/>
  <c r="L10" i="16" s="1"/>
  <c r="L11" i="16"/>
  <c r="U12" i="18"/>
  <c r="T11" i="18"/>
  <c r="T10" i="8" s="1"/>
  <c r="T11" i="8"/>
  <c r="Q20" i="18"/>
  <c r="P19" i="18"/>
  <c r="P10" i="12" s="1"/>
  <c r="P11" i="12"/>
  <c r="O21" i="18"/>
  <c r="O10" i="13" s="1"/>
  <c r="P22" i="18"/>
  <c r="O11" i="13"/>
  <c r="S13" i="18"/>
  <c r="S10" i="9" s="1"/>
  <c r="T14" i="18"/>
  <c r="S11" i="9"/>
  <c r="W8" i="18"/>
  <c r="V7" i="18"/>
  <c r="V10" i="6" s="1"/>
  <c r="V11" i="6"/>
  <c r="V10" i="5"/>
  <c r="V10" i="4"/>
  <c r="S16" i="18"/>
  <c r="R15" i="18"/>
  <c r="R10" i="10" s="1"/>
  <c r="R11" i="10"/>
  <c r="R18" i="18"/>
  <c r="Q17" i="18"/>
  <c r="Q10" i="11" s="1"/>
  <c r="Q11" i="11"/>
  <c r="X6" i="18"/>
  <c r="W5" i="18"/>
  <c r="W11" i="4"/>
  <c r="W11" i="5"/>
  <c r="N26" i="18"/>
  <c r="M25" i="18"/>
  <c r="M10" i="15" s="1"/>
  <c r="M11" i="15"/>
  <c r="V10" i="18"/>
  <c r="U9" i="18"/>
  <c r="U10" i="7" s="1"/>
  <c r="U11" i="7"/>
  <c r="W10" i="18" l="1"/>
  <c r="V9" i="18"/>
  <c r="V10" i="7" s="1"/>
  <c r="V11" i="7"/>
  <c r="M27" i="18"/>
  <c r="M10" i="16" s="1"/>
  <c r="N28" i="18"/>
  <c r="M11" i="16"/>
  <c r="P24" i="18"/>
  <c r="O23" i="18"/>
  <c r="O10" i="14" s="1"/>
  <c r="O11" i="14"/>
  <c r="T16" i="18"/>
  <c r="S15" i="18"/>
  <c r="S10" i="10" s="1"/>
  <c r="S11" i="10"/>
  <c r="S18" i="18"/>
  <c r="R17" i="18"/>
  <c r="R10" i="11" s="1"/>
  <c r="R11" i="11"/>
  <c r="W10" i="5"/>
  <c r="W10" i="4"/>
  <c r="V12" i="18"/>
  <c r="U11" i="18"/>
  <c r="U10" i="8" s="1"/>
  <c r="U11" i="8"/>
  <c r="U14" i="18"/>
  <c r="T13" i="18"/>
  <c r="T10" i="9" s="1"/>
  <c r="T11" i="9"/>
  <c r="Y6" i="18"/>
  <c r="X5" i="18"/>
  <c r="X11" i="4"/>
  <c r="X11" i="5"/>
  <c r="P21" i="18"/>
  <c r="P10" i="13" s="1"/>
  <c r="Q22" i="18"/>
  <c r="P11" i="13"/>
  <c r="X8" i="18"/>
  <c r="W7" i="18"/>
  <c r="W10" i="6" s="1"/>
  <c r="W11" i="6"/>
  <c r="O26" i="18"/>
  <c r="N25" i="18"/>
  <c r="N10" i="15" s="1"/>
  <c r="N11" i="15"/>
  <c r="R20" i="18"/>
  <c r="Q19" i="18"/>
  <c r="Q10" i="12" s="1"/>
  <c r="Q11" i="12"/>
  <c r="Z6" i="18" l="1"/>
  <c r="Y5" i="18"/>
  <c r="Y11" i="5"/>
  <c r="Y11" i="4"/>
  <c r="P26" i="18"/>
  <c r="O25" i="18"/>
  <c r="O10" i="15" s="1"/>
  <c r="O11" i="15"/>
  <c r="Y8" i="18"/>
  <c r="X7" i="18"/>
  <c r="X10" i="6" s="1"/>
  <c r="X11" i="6"/>
  <c r="Q24" i="18"/>
  <c r="P23" i="18"/>
  <c r="P10" i="14" s="1"/>
  <c r="P11" i="14"/>
  <c r="S20" i="18"/>
  <c r="R19" i="18"/>
  <c r="R10" i="12" s="1"/>
  <c r="R11" i="12"/>
  <c r="V14" i="18"/>
  <c r="U13" i="18"/>
  <c r="U10" i="9" s="1"/>
  <c r="U11" i="9"/>
  <c r="O28" i="18"/>
  <c r="N11" i="16"/>
  <c r="N27" i="18"/>
  <c r="N10" i="16" s="1"/>
  <c r="R22" i="18"/>
  <c r="Q21" i="18"/>
  <c r="Q10" i="13" s="1"/>
  <c r="Q11" i="13"/>
  <c r="T18" i="18"/>
  <c r="S17" i="18"/>
  <c r="S10" i="11" s="1"/>
  <c r="S11" i="11"/>
  <c r="W12" i="18"/>
  <c r="V11" i="18"/>
  <c r="V10" i="8" s="1"/>
  <c r="V11" i="8"/>
  <c r="U16" i="18"/>
  <c r="T15" i="18"/>
  <c r="T10" i="10" s="1"/>
  <c r="T11" i="10"/>
  <c r="X10" i="5"/>
  <c r="X10" i="4"/>
  <c r="X10" i="18"/>
  <c r="W9" i="18"/>
  <c r="W10" i="7" s="1"/>
  <c r="W11" i="7"/>
  <c r="V16" i="18" l="1"/>
  <c r="U15" i="18"/>
  <c r="U10" i="10" s="1"/>
  <c r="U11" i="10"/>
  <c r="Z8" i="18"/>
  <c r="Y7" i="18"/>
  <c r="Y10" i="6" s="1"/>
  <c r="Y11" i="6"/>
  <c r="S22" i="18"/>
  <c r="R21" i="18"/>
  <c r="R10" i="13" s="1"/>
  <c r="R11" i="13"/>
  <c r="T20" i="18"/>
  <c r="S19" i="18"/>
  <c r="S10" i="12" s="1"/>
  <c r="S11" i="12"/>
  <c r="X12" i="18"/>
  <c r="W11" i="18"/>
  <c r="W10" i="8" s="1"/>
  <c r="W11" i="8"/>
  <c r="Q26" i="18"/>
  <c r="P25" i="18"/>
  <c r="P10" i="15" s="1"/>
  <c r="P11" i="15"/>
  <c r="P28" i="18"/>
  <c r="O27" i="18"/>
  <c r="O10" i="16" s="1"/>
  <c r="O11" i="16"/>
  <c r="Y10" i="18"/>
  <c r="X9" i="18"/>
  <c r="X10" i="7" s="1"/>
  <c r="X11" i="7"/>
  <c r="Q23" i="18"/>
  <c r="Q10" i="14" s="1"/>
  <c r="R24" i="18"/>
  <c r="Q11" i="14"/>
  <c r="U18" i="18"/>
  <c r="T17" i="18"/>
  <c r="T10" i="11" s="1"/>
  <c r="T11" i="11"/>
  <c r="Y10" i="5"/>
  <c r="Y10" i="4"/>
  <c r="W14" i="18"/>
  <c r="V13" i="18"/>
  <c r="V10" i="9" s="1"/>
  <c r="V11" i="9"/>
  <c r="AA6" i="18"/>
  <c r="Z5" i="18"/>
  <c r="Z11" i="4"/>
  <c r="Z11" i="5"/>
  <c r="X14" i="18" l="1"/>
  <c r="W13" i="18"/>
  <c r="W10" i="9" s="1"/>
  <c r="W11" i="9"/>
  <c r="R26" i="18"/>
  <c r="Q25" i="18"/>
  <c r="Q10" i="15" s="1"/>
  <c r="Q11" i="15"/>
  <c r="S21" i="18"/>
  <c r="S10" i="13" s="1"/>
  <c r="T22" i="18"/>
  <c r="S11" i="13"/>
  <c r="Z10" i="5"/>
  <c r="Z10" i="4"/>
  <c r="V18" i="18"/>
  <c r="U17" i="18"/>
  <c r="U10" i="11" s="1"/>
  <c r="U11" i="11"/>
  <c r="AA8" i="18"/>
  <c r="Z7" i="18"/>
  <c r="Z10" i="6" s="1"/>
  <c r="Z11" i="6"/>
  <c r="Q28" i="18"/>
  <c r="P27" i="18"/>
  <c r="P10" i="16" s="1"/>
  <c r="P11" i="16"/>
  <c r="W16" i="18"/>
  <c r="V15" i="18"/>
  <c r="V10" i="10" s="1"/>
  <c r="V11" i="10"/>
  <c r="Z10" i="18"/>
  <c r="Y9" i="18"/>
  <c r="Y10" i="7" s="1"/>
  <c r="Y11" i="7"/>
  <c r="Y12" i="18"/>
  <c r="X11" i="18"/>
  <c r="X10" i="8" s="1"/>
  <c r="X11" i="8"/>
  <c r="AB6" i="18"/>
  <c r="AA5" i="18"/>
  <c r="AA11" i="5"/>
  <c r="AA11" i="4"/>
  <c r="R23" i="18"/>
  <c r="R10" i="14" s="1"/>
  <c r="S24" i="18"/>
  <c r="R11" i="14"/>
  <c r="U20" i="18"/>
  <c r="T19" i="18"/>
  <c r="T10" i="12" s="1"/>
  <c r="T11" i="12"/>
  <c r="Z12" i="18" l="1"/>
  <c r="Y11" i="18"/>
  <c r="Y10" i="8" s="1"/>
  <c r="Y11" i="8"/>
  <c r="Y14" i="18"/>
  <c r="X13" i="18"/>
  <c r="X10" i="9" s="1"/>
  <c r="X11" i="9"/>
  <c r="AA10" i="18"/>
  <c r="Z9" i="18"/>
  <c r="Z10" i="7" s="1"/>
  <c r="Z11" i="7"/>
  <c r="T21" i="18"/>
  <c r="T10" i="13" s="1"/>
  <c r="U22" i="18"/>
  <c r="T11" i="13"/>
  <c r="X16" i="18"/>
  <c r="W15" i="18"/>
  <c r="W10" i="10" s="1"/>
  <c r="W11" i="10"/>
  <c r="T24" i="18"/>
  <c r="S23" i="18"/>
  <c r="S10" i="14" s="1"/>
  <c r="S11" i="14"/>
  <c r="AA10" i="5"/>
  <c r="AA10" i="4"/>
  <c r="AB8" i="18"/>
  <c r="AA7" i="18"/>
  <c r="AA10" i="6" s="1"/>
  <c r="AA11" i="6"/>
  <c r="U19" i="18"/>
  <c r="U10" i="12" s="1"/>
  <c r="V20" i="18"/>
  <c r="U11" i="12"/>
  <c r="W18" i="18"/>
  <c r="V17" i="18"/>
  <c r="V10" i="11" s="1"/>
  <c r="V11" i="11"/>
  <c r="AC6" i="18"/>
  <c r="AB5" i="18"/>
  <c r="AB11" i="5"/>
  <c r="AB11" i="4"/>
  <c r="S26" i="18"/>
  <c r="R25" i="18"/>
  <c r="R10" i="15" s="1"/>
  <c r="R11" i="15"/>
  <c r="R28" i="18"/>
  <c r="Q27" i="18"/>
  <c r="Q10" i="16" s="1"/>
  <c r="Q11" i="16"/>
  <c r="S25" i="18" l="1"/>
  <c r="S10" i="15" s="1"/>
  <c r="T26" i="18"/>
  <c r="S11" i="15"/>
  <c r="U24" i="18"/>
  <c r="T23" i="18"/>
  <c r="T10" i="14" s="1"/>
  <c r="T11" i="14"/>
  <c r="AB10" i="5"/>
  <c r="AB10" i="4"/>
  <c r="AB10" i="18"/>
  <c r="AA9" i="18"/>
  <c r="AA10" i="7" s="1"/>
  <c r="AA11" i="7"/>
  <c r="AC8" i="18"/>
  <c r="AB7" i="18"/>
  <c r="AB10" i="6" s="1"/>
  <c r="AB11" i="6"/>
  <c r="Y16" i="18"/>
  <c r="X15" i="18"/>
  <c r="X10" i="10" s="1"/>
  <c r="X11" i="10"/>
  <c r="AD6" i="18"/>
  <c r="AC5" i="18"/>
  <c r="AC11" i="5"/>
  <c r="AC11" i="4"/>
  <c r="S28" i="18"/>
  <c r="R27" i="18"/>
  <c r="R10" i="16" s="1"/>
  <c r="R11" i="16"/>
  <c r="Y13" i="18"/>
  <c r="Y10" i="9" s="1"/>
  <c r="Z14" i="18"/>
  <c r="Y11" i="9"/>
  <c r="X18" i="18"/>
  <c r="W17" i="18"/>
  <c r="W10" i="11" s="1"/>
  <c r="W11" i="11"/>
  <c r="U21" i="18"/>
  <c r="U10" i="13" s="1"/>
  <c r="V22" i="18"/>
  <c r="U11" i="13"/>
  <c r="W20" i="18"/>
  <c r="V19" i="18"/>
  <c r="V10" i="12" s="1"/>
  <c r="V11" i="12"/>
  <c r="AA12" i="18"/>
  <c r="Z11" i="18"/>
  <c r="Z10" i="8" s="1"/>
  <c r="Z11" i="8"/>
  <c r="T28" i="18" l="1"/>
  <c r="S27" i="18"/>
  <c r="S10" i="16" s="1"/>
  <c r="S11" i="16"/>
  <c r="AB12" i="18"/>
  <c r="AA11" i="18"/>
  <c r="AA10" i="8" s="1"/>
  <c r="AA11" i="8"/>
  <c r="U23" i="18"/>
  <c r="U10" i="14" s="1"/>
  <c r="V24" i="18"/>
  <c r="U11" i="14"/>
  <c r="AC10" i="5"/>
  <c r="AC10" i="4"/>
  <c r="AA14" i="18"/>
  <c r="Z13" i="18"/>
  <c r="Z10" i="9" s="1"/>
  <c r="Z11" i="9"/>
  <c r="T25" i="18"/>
  <c r="T10" i="15" s="1"/>
  <c r="U26" i="18"/>
  <c r="T11" i="15"/>
  <c r="W22" i="18"/>
  <c r="V21" i="18"/>
  <c r="V10" i="13" s="1"/>
  <c r="V11" i="13"/>
  <c r="Y18" i="18"/>
  <c r="X17" i="18"/>
  <c r="X10" i="11" s="1"/>
  <c r="X11" i="11"/>
  <c r="AD8" i="18"/>
  <c r="AC7" i="18"/>
  <c r="AC10" i="6" s="1"/>
  <c r="AC11" i="6"/>
  <c r="X20" i="18"/>
  <c r="W19" i="18"/>
  <c r="W10" i="12" s="1"/>
  <c r="W11" i="12"/>
  <c r="AE6" i="18"/>
  <c r="AD5" i="18"/>
  <c r="AD11" i="5"/>
  <c r="AD11" i="4"/>
  <c r="AB9" i="18"/>
  <c r="AB10" i="7" s="1"/>
  <c r="AC10" i="18"/>
  <c r="AB11" i="7"/>
  <c r="Z16" i="18"/>
  <c r="Y15" i="18"/>
  <c r="Y10" i="10" s="1"/>
  <c r="Y11" i="10"/>
  <c r="V26" i="18" l="1"/>
  <c r="U25" i="18"/>
  <c r="U10" i="15" s="1"/>
  <c r="U11" i="15"/>
  <c r="V23" i="18"/>
  <c r="V10" i="14" s="1"/>
  <c r="W24" i="18"/>
  <c r="V11" i="14"/>
  <c r="AD10" i="5"/>
  <c r="AD10" i="4"/>
  <c r="AD7" i="18"/>
  <c r="AD10" i="6" s="1"/>
  <c r="AE8" i="18"/>
  <c r="AD11" i="6"/>
  <c r="AF6" i="18"/>
  <c r="AE5" i="18"/>
  <c r="AE11" i="5"/>
  <c r="AE11" i="4"/>
  <c r="Z18" i="18"/>
  <c r="Y17" i="18"/>
  <c r="Y10" i="11" s="1"/>
  <c r="Y11" i="11"/>
  <c r="AA16" i="18"/>
  <c r="Z15" i="18"/>
  <c r="Z10" i="10" s="1"/>
  <c r="Z11" i="10"/>
  <c r="AA13" i="18"/>
  <c r="AA10" i="9" s="1"/>
  <c r="AB14" i="18"/>
  <c r="AA11" i="9"/>
  <c r="AC12" i="18"/>
  <c r="AB11" i="18"/>
  <c r="AB10" i="8" s="1"/>
  <c r="AB11" i="8"/>
  <c r="Y20" i="18"/>
  <c r="X19" i="18"/>
  <c r="X10" i="12" s="1"/>
  <c r="X11" i="12"/>
  <c r="AD10" i="18"/>
  <c r="AC9" i="18"/>
  <c r="AC10" i="7" s="1"/>
  <c r="AC11" i="7"/>
  <c r="X22" i="18"/>
  <c r="W21" i="18"/>
  <c r="W10" i="13" s="1"/>
  <c r="W11" i="13"/>
  <c r="U28" i="18"/>
  <c r="T27" i="18"/>
  <c r="T10" i="16" s="1"/>
  <c r="T11" i="16"/>
  <c r="AF5" i="18" l="1"/>
  <c r="AF11" i="5"/>
  <c r="AF11" i="4"/>
  <c r="AA18" i="18"/>
  <c r="Z17" i="18"/>
  <c r="Z10" i="11" s="1"/>
  <c r="Z11" i="11"/>
  <c r="X24" i="18"/>
  <c r="W23" i="18"/>
  <c r="W10" i="14" s="1"/>
  <c r="W11" i="14"/>
  <c r="AD12" i="18"/>
  <c r="AC11" i="18"/>
  <c r="AC10" i="8" s="1"/>
  <c r="AC11" i="8"/>
  <c r="AC14" i="18"/>
  <c r="AB13" i="18"/>
  <c r="AB10" i="9" s="1"/>
  <c r="AB11" i="9"/>
  <c r="Z20" i="18"/>
  <c r="Y19" i="18"/>
  <c r="Y10" i="12" s="1"/>
  <c r="Y11" i="12"/>
  <c r="W26" i="18"/>
  <c r="V25" i="18"/>
  <c r="V10" i="15" s="1"/>
  <c r="V11" i="15"/>
  <c r="AE10" i="18"/>
  <c r="AD9" i="18"/>
  <c r="AD10" i="7" s="1"/>
  <c r="AD11" i="7"/>
  <c r="U27" i="18"/>
  <c r="U10" i="16" s="1"/>
  <c r="V28" i="18"/>
  <c r="U11" i="16"/>
  <c r="AE10" i="5"/>
  <c r="AE10" i="4"/>
  <c r="AB16" i="18"/>
  <c r="AA15" i="18"/>
  <c r="AA10" i="10" s="1"/>
  <c r="AA11" i="10"/>
  <c r="Y22" i="18"/>
  <c r="X21" i="18"/>
  <c r="X10" i="13" s="1"/>
  <c r="X11" i="13"/>
  <c r="AE7" i="18"/>
  <c r="AE10" i="6" s="1"/>
  <c r="AF8" i="18"/>
  <c r="AE11" i="6"/>
  <c r="Z22" i="18" l="1"/>
  <c r="Y21" i="18"/>
  <c r="Y10" i="13" s="1"/>
  <c r="Y11" i="13"/>
  <c r="AA20" i="18"/>
  <c r="Z19" i="18"/>
  <c r="Z10" i="12" s="1"/>
  <c r="Z11" i="12"/>
  <c r="Y24" i="18"/>
  <c r="X23" i="18"/>
  <c r="X10" i="14" s="1"/>
  <c r="X11" i="14"/>
  <c r="AF10" i="5"/>
  <c r="AF10" i="4"/>
  <c r="AC16" i="18"/>
  <c r="AB15" i="18"/>
  <c r="AB10" i="10" s="1"/>
  <c r="AB11" i="10"/>
  <c r="AF10" i="18"/>
  <c r="AE9" i="18"/>
  <c r="AE10" i="7" s="1"/>
  <c r="AE11" i="7"/>
  <c r="AF7" i="18"/>
  <c r="AF10" i="6" s="1"/>
  <c r="AF11" i="6"/>
  <c r="AD14" i="18"/>
  <c r="AC13" i="18"/>
  <c r="AC10" i="9" s="1"/>
  <c r="AC11" i="9"/>
  <c r="W25" i="18"/>
  <c r="W10" i="15" s="1"/>
  <c r="X26" i="18"/>
  <c r="W11" i="15"/>
  <c r="AB18" i="18"/>
  <c r="AA17" i="18"/>
  <c r="AA10" i="11" s="1"/>
  <c r="AA11" i="11"/>
  <c r="V27" i="18"/>
  <c r="V10" i="16" s="1"/>
  <c r="W28" i="18"/>
  <c r="V11" i="16"/>
  <c r="AE12" i="18"/>
  <c r="AD11" i="18"/>
  <c r="AD10" i="8" s="1"/>
  <c r="AD11" i="8"/>
  <c r="AF12" i="18" l="1"/>
  <c r="AE11" i="18"/>
  <c r="AE10" i="8" s="1"/>
  <c r="AE11" i="8"/>
  <c r="Z24" i="18"/>
  <c r="Y23" i="18"/>
  <c r="Y10" i="14" s="1"/>
  <c r="Y11" i="14"/>
  <c r="X25" i="18"/>
  <c r="X10" i="15" s="1"/>
  <c r="Y26" i="18"/>
  <c r="X11" i="15"/>
  <c r="AF9" i="18"/>
  <c r="AF10" i="7" s="1"/>
  <c r="AF11" i="7"/>
  <c r="X28" i="18"/>
  <c r="W27" i="18"/>
  <c r="W10" i="16" s="1"/>
  <c r="W11" i="16"/>
  <c r="AE14" i="18"/>
  <c r="AD13" i="18"/>
  <c r="AD10" i="9" s="1"/>
  <c r="AD11" i="9"/>
  <c r="AD16" i="18"/>
  <c r="AC15" i="18"/>
  <c r="AC10" i="10" s="1"/>
  <c r="AC11" i="10"/>
  <c r="AB20" i="18"/>
  <c r="AA19" i="18"/>
  <c r="AA10" i="12" s="1"/>
  <c r="AA11" i="12"/>
  <c r="AC18" i="18"/>
  <c r="AB17" i="18"/>
  <c r="AB10" i="11" s="1"/>
  <c r="AB11" i="11"/>
  <c r="AA22" i="18"/>
  <c r="Z21" i="18"/>
  <c r="Z10" i="13" s="1"/>
  <c r="Z11" i="13"/>
  <c r="AF11" i="18" l="1"/>
  <c r="AF10" i="8" s="1"/>
  <c r="AF11" i="8"/>
  <c r="AF14" i="18"/>
  <c r="AE13" i="18"/>
  <c r="AE10" i="9" s="1"/>
  <c r="AE11" i="9"/>
  <c r="AD18" i="18"/>
  <c r="AC17" i="18"/>
  <c r="AC10" i="11" s="1"/>
  <c r="AC11" i="11"/>
  <c r="Y28" i="18"/>
  <c r="X27" i="18"/>
  <c r="X10" i="16" s="1"/>
  <c r="X11" i="16"/>
  <c r="AA24" i="18"/>
  <c r="Z23" i="18"/>
  <c r="Z10" i="14" s="1"/>
  <c r="Z11" i="14"/>
  <c r="Z26" i="18"/>
  <c r="Y25" i="18"/>
  <c r="Y10" i="15" s="1"/>
  <c r="Y11" i="15"/>
  <c r="AB22" i="18"/>
  <c r="AA21" i="18"/>
  <c r="AA10" i="13" s="1"/>
  <c r="AA11" i="13"/>
  <c r="AC20" i="18"/>
  <c r="AB19" i="18"/>
  <c r="AB10" i="12" s="1"/>
  <c r="AB11" i="12"/>
  <c r="AE16" i="18"/>
  <c r="AD15" i="18"/>
  <c r="AD10" i="10" s="1"/>
  <c r="AD11" i="10"/>
  <c r="AA26" i="18" l="1"/>
  <c r="Z25" i="18"/>
  <c r="Z10" i="15" s="1"/>
  <c r="Z11" i="15"/>
  <c r="Y27" i="18"/>
  <c r="Y10" i="16" s="1"/>
  <c r="Z28" i="18"/>
  <c r="Y11" i="16"/>
  <c r="AE18" i="18"/>
  <c r="AD17" i="18"/>
  <c r="AD10" i="11" s="1"/>
  <c r="AD11" i="11"/>
  <c r="AD20" i="18"/>
  <c r="AC19" i="18"/>
  <c r="AC10" i="12" s="1"/>
  <c r="AC11" i="12"/>
  <c r="AF16" i="18"/>
  <c r="AE15" i="18"/>
  <c r="AE10" i="10" s="1"/>
  <c r="AE11" i="10"/>
  <c r="AB24" i="18"/>
  <c r="AA23" i="18"/>
  <c r="AA10" i="14" s="1"/>
  <c r="AA11" i="14"/>
  <c r="AF13" i="18"/>
  <c r="AF10" i="9" s="1"/>
  <c r="AF11" i="9"/>
  <c r="AB21" i="18"/>
  <c r="AB10" i="13" s="1"/>
  <c r="AC22" i="18"/>
  <c r="AB11" i="13"/>
  <c r="AC24" i="18" l="1"/>
  <c r="AB23" i="18"/>
  <c r="AB10" i="14" s="1"/>
  <c r="AB11" i="14"/>
  <c r="AF18" i="18"/>
  <c r="AE17" i="18"/>
  <c r="AE10" i="11" s="1"/>
  <c r="AE11" i="11"/>
  <c r="AC21" i="18"/>
  <c r="AC10" i="13" s="1"/>
  <c r="AD22" i="18"/>
  <c r="AC11" i="13"/>
  <c r="Z27" i="18"/>
  <c r="Z10" i="16" s="1"/>
  <c r="AA28" i="18"/>
  <c r="Z11" i="16"/>
  <c r="AF15" i="18"/>
  <c r="AF10" i="10" s="1"/>
  <c r="AF11" i="10"/>
  <c r="AE20" i="18"/>
  <c r="AD19" i="18"/>
  <c r="AD10" i="12" s="1"/>
  <c r="AD11" i="12"/>
  <c r="AB26" i="18"/>
  <c r="AA25" i="18"/>
  <c r="AA10" i="15" s="1"/>
  <c r="AA11" i="15"/>
  <c r="AE22" i="18" l="1"/>
  <c r="AD21" i="18"/>
  <c r="AD10" i="13" s="1"/>
  <c r="AD11" i="13"/>
  <c r="AF20" i="18"/>
  <c r="AE19" i="18"/>
  <c r="AE10" i="12" s="1"/>
  <c r="AE11" i="12"/>
  <c r="AF17" i="18"/>
  <c r="AF10" i="11" s="1"/>
  <c r="AF11" i="11"/>
  <c r="AC26" i="18"/>
  <c r="AB25" i="18"/>
  <c r="AB10" i="15" s="1"/>
  <c r="AB11" i="15"/>
  <c r="AB28" i="18"/>
  <c r="AA27" i="18"/>
  <c r="AA10" i="16" s="1"/>
  <c r="AA11" i="16"/>
  <c r="AD24" i="18"/>
  <c r="AC23" i="18"/>
  <c r="AC10" i="14" s="1"/>
  <c r="AC11" i="14"/>
  <c r="AD23" i="18" l="1"/>
  <c r="AD10" i="14" s="1"/>
  <c r="AE24" i="18"/>
  <c r="AD11" i="14"/>
  <c r="AF19" i="18"/>
  <c r="AF10" i="12" s="1"/>
  <c r="AF11" i="12"/>
  <c r="AD26" i="18"/>
  <c r="AC25" i="18"/>
  <c r="AC10" i="15" s="1"/>
  <c r="AC11" i="15"/>
  <c r="AC28" i="18"/>
  <c r="AB27" i="18"/>
  <c r="AB10" i="16" s="1"/>
  <c r="AB11" i="16"/>
  <c r="AE21" i="18"/>
  <c r="AE10" i="13" s="1"/>
  <c r="AF22" i="18"/>
  <c r="AE11" i="13"/>
  <c r="AE26" i="18" l="1"/>
  <c r="AD25" i="18"/>
  <c r="AD10" i="15" s="1"/>
  <c r="AD11" i="15"/>
  <c r="AF21" i="18"/>
  <c r="AF10" i="13" s="1"/>
  <c r="AF11" i="13"/>
  <c r="AE23" i="18"/>
  <c r="AE10" i="14" s="1"/>
  <c r="AF24" i="18"/>
  <c r="AE11" i="14"/>
  <c r="AD28" i="18"/>
  <c r="AC27" i="18"/>
  <c r="AC10" i="16" s="1"/>
  <c r="AC11" i="16"/>
  <c r="AF23" i="18" l="1"/>
  <c r="AF10" i="14" s="1"/>
  <c r="AF11" i="14"/>
  <c r="AE28" i="18"/>
  <c r="AD27" i="18"/>
  <c r="AD10" i="16" s="1"/>
  <c r="AD11" i="16"/>
  <c r="AF26" i="18"/>
  <c r="AE25" i="18"/>
  <c r="AE10" i="15" s="1"/>
  <c r="AE11" i="15"/>
  <c r="AF25" i="18" l="1"/>
  <c r="AF10" i="15" s="1"/>
  <c r="AF11" i="15"/>
  <c r="AF28" i="18"/>
  <c r="AE27" i="18"/>
  <c r="AE10" i="16" s="1"/>
  <c r="AE11" i="16"/>
  <c r="AF27" i="18" l="1"/>
  <c r="AF10" i="16" s="1"/>
  <c r="AF11" i="16"/>
</calcChain>
</file>

<file path=xl/sharedStrings.xml><?xml version="1.0" encoding="utf-8"?>
<sst xmlns="http://schemas.openxmlformats.org/spreadsheetml/2006/main" count="462" uniqueCount="172">
  <si>
    <t>V.1 (Beta)</t>
  </si>
  <si>
    <t>Über diese Excelvorlage</t>
  </si>
  <si>
    <t>Diese Excelvorlage soll Ihnen helfen die Arbeitszeit Ihrer Mitarbeiter/innen in Horizon Europe Projekten zu erfassen. Grundlage für die 
Zeiterfassung ist das Annotated Grant Agreement V1.0 DRAFT.</t>
  </si>
  <si>
    <t>Sie wurde von einer Arbeitsgruppe aus EU Projektmanagerinnen erstellt und von der BAK AG Projektmanagement und KoWi koordiniert.</t>
  </si>
  <si>
    <t xml:space="preserve">Sie müssen die Vorlage selbstständig an die individuellen Prozesse Ihrer Einrichtung anpassen. Dies liegt in der Verantwortung der Anwender/innen. </t>
  </si>
  <si>
    <t xml:space="preserve">Die Arbeitsgruppe hat zusätzlich eine Vorlage zur Personalkostenkalkulation erstellt. </t>
  </si>
  <si>
    <t>Disclaimer:</t>
  </si>
  <si>
    <t xml:space="preserve">Dies ist keine allgemein gültige und verbindliche Vorlage der Europäischen Kommission. Die Excelvorlage zur Zeiterfassung steht zur freien Nutzung zur Verfügung. 
Von Seiten der den Entwurf erstellenden Parteien werden keine Garantien für die Richtigkeit der gemachten Angaben übernommen. Die Autor/innen übernehmen keine Haftung. Die Verwendung des gesamten Dokuments oder einzelner Teile erfolgt auf eigene Verantwortung und entbindet die Nutzer/innen nicht von einer Prüfung, um ihre eigenen Interessen und Rechte zu schützen. </t>
  </si>
  <si>
    <t>About</t>
  </si>
  <si>
    <t>This Excel template will help you to record  the time your employees work for your Horizon Europe projects. The time-recording system is based on the information published in the Annotated Grant Agreement V1.0 DRAFT.</t>
  </si>
  <si>
    <t>The template was created by a group of EU project managers, coordinated by the BAK AG project management and KoWi. </t>
  </si>
  <si>
    <t>Please note that this template has to be adapted to the individual requirements of your institution. It is the responsibility of the user to do so.</t>
  </si>
  <si>
    <t>The group of EU project managers has also created a template to calculate the personnel costs incurred in Horizon Europe projects.</t>
  </si>
  <si>
    <t>Please note that this is not a generally valid and binding template of the European Commission. The Excel template to record the working time for the Action is available for free use. </t>
  </si>
  <si>
    <t>No guarantees are made by the parties preparing the template as to the accuracy of the information provided. The authors do not assume any liability. The use of the whole document or parts of it is at the user's own risk and does not release the user from checking it in order to protect their own interests and rights. </t>
  </si>
  <si>
    <t>TIME SHEETS - WHY?</t>
  </si>
  <si>
    <r>
      <t>In Horizon Europe actual cost projects a reliable time recording system is required,</t>
    </r>
    <r>
      <rPr>
        <sz val="11"/>
        <rFont val="Calibri"/>
        <family val="2"/>
        <scheme val="minor"/>
      </rPr>
      <t xml:space="preserve"> in order to claim the reimbursement of personnel costs to the EU</t>
    </r>
    <r>
      <rPr>
        <sz val="11"/>
        <color theme="1"/>
        <rFont val="Calibri"/>
        <family val="2"/>
        <scheme val="minor"/>
      </rPr>
      <t xml:space="preserve">. These costs have to be calculated using a daily rate, which is based on an average number of day-equivalents. The average number of day-equivalents for a full time employee has been fixed by the European Commission to 215 days per calendar year. </t>
    </r>
  </si>
  <si>
    <t>To comply with these requirements, every employee paid from an EU grant needs to keep monthly time records.</t>
  </si>
  <si>
    <t>TIME SHEETS - HOW?</t>
  </si>
  <si>
    <t>Step 1:</t>
  </si>
  <si>
    <t>Please read these instructions and confirm that you have done so in the Excel sheet 'Start Data'.</t>
  </si>
  <si>
    <t xml:space="preserve">Step 2:   </t>
  </si>
  <si>
    <t>Please fill in the missing data (yellow cells) in the Excel sheet 'Start Data'. 
Mark your institutions involvement in the specific Work Packages with an "X".</t>
  </si>
  <si>
    <t>Step 3:</t>
  </si>
  <si>
    <t>Please choose in cell B11 your staff category under the dropdopwn menu "Type of personnel". If needed, the staff categories denomination can be changed in the sheet 'Type of personnel'.</t>
  </si>
  <si>
    <t>Step 4:</t>
  </si>
  <si>
    <r>
      <rPr>
        <b/>
        <u/>
        <sz val="11"/>
        <color theme="1"/>
        <rFont val="Calibri"/>
        <family val="2"/>
        <scheme val="minor"/>
      </rPr>
      <t>Nota bene</t>
    </r>
    <r>
      <rPr>
        <sz val="11"/>
        <color theme="1"/>
        <rFont val="Calibri"/>
        <family val="2"/>
        <scheme val="minor"/>
      </rPr>
      <t>: for further guidance please check the sheet 'Example'.</t>
    </r>
  </si>
  <si>
    <t>Step 5:</t>
  </si>
  <si>
    <t>Select the Excel sheet for the current month and fill in your working time for each Work Package. Please observe the general working time requirements (e.g. work days Monday to Friday, ≤ 10 hours per day).</t>
  </si>
  <si>
    <t>Step 6*:</t>
  </si>
  <si>
    <t>Optional - if required by your institution.
If you work less than 100% for the EU project in question, please fill in your other activities as well.</t>
  </si>
  <si>
    <t>Step 7:</t>
  </si>
  <si>
    <t>Mark your absences (vacation, illness and other absences) with an "X".</t>
  </si>
  <si>
    <t>Step 8:</t>
  </si>
  <si>
    <t>Please fill in a short description of the activities carried out in this month.</t>
  </si>
  <si>
    <t>TIME SHEETS - WHEN?</t>
  </si>
  <si>
    <t>▪  Please fill in the time sheets timely on a regular basis.</t>
  </si>
  <si>
    <t>▪  Print out each month individually on a separate sheet of paper.</t>
  </si>
  <si>
    <t>▪  The time sheets have to be signed and dated by the person carrying out the work and the 
    respective PI / superior on a monthly basis.</t>
  </si>
  <si>
    <t>▪  Wet signatures are needed; digital or scanned signatures are not allowed.</t>
  </si>
  <si>
    <t>▪  Send both the paper and electronic versions at least every three months to your administration.</t>
  </si>
  <si>
    <t>QUESTIONS?   PLEASE CONTACT YOUR ADMINISTRATION!</t>
  </si>
  <si>
    <t>* Should be adapted by the EU office.
  (Step 6 is optional, depending on whether the working time outside of EU projects is recorded or 
   not.)</t>
  </si>
  <si>
    <t>TIME RECORDING FOR AN EU GRANT</t>
  </si>
  <si>
    <t>Federal state</t>
  </si>
  <si>
    <r>
      <t xml:space="preserve">Please confirm that you have read the instructions, by choosing "Yes" from the dropdown. </t>
    </r>
    <r>
      <rPr>
        <b/>
        <sz val="11"/>
        <color indexed="2"/>
        <rFont val="Calibri"/>
        <family val="2"/>
        <scheme val="minor"/>
      </rPr>
      <t xml:space="preserve">     </t>
    </r>
  </si>
  <si>
    <t>Year</t>
  </si>
  <si>
    <t>Please confirm</t>
  </si>
  <si>
    <t>Beneficiary´s / third party's name</t>
  </si>
  <si>
    <t xml:space="preserve"> </t>
  </si>
  <si>
    <t>Title of the action (Acronym)</t>
  </si>
  <si>
    <t>Grant Agreement No</t>
  </si>
  <si>
    <t>Person carrying out the work</t>
  </si>
  <si>
    <t>Type of personnel</t>
  </si>
  <si>
    <t>Name of the PI/ Superior</t>
  </si>
  <si>
    <t>Day equivalent (in hours)*</t>
  </si>
  <si>
    <t>*Please calculate based on the standard weekly hours of your organisation.</t>
  </si>
  <si>
    <r>
      <t xml:space="preserve">Working contracts in the EU-Project
</t>
    </r>
    <r>
      <rPr>
        <i/>
        <sz val="11"/>
        <color theme="1"/>
        <rFont val="Calibri"/>
        <family val="2"/>
        <scheme val="minor"/>
      </rPr>
      <t>(For student assistants the hours per week and day equivalents have to be calculated.)</t>
    </r>
  </si>
  <si>
    <t>Start Date</t>
  </si>
  <si>
    <t>End Date</t>
  </si>
  <si>
    <t>Percentage</t>
  </si>
  <si>
    <t>hours/week</t>
  </si>
  <si>
    <t>h/month</t>
  </si>
  <si>
    <t>Project Start Date</t>
  </si>
  <si>
    <t>Project End Date</t>
  </si>
  <si>
    <t>Work Packages/Reference</t>
  </si>
  <si>
    <t>Work Package title</t>
  </si>
  <si>
    <t>Start Month**</t>
  </si>
  <si>
    <t>End Month**</t>
  </si>
  <si>
    <t>Involvement</t>
  </si>
  <si>
    <t>** Please insert the month (e.g. 1, 12, 36).</t>
  </si>
  <si>
    <t>WP 1</t>
  </si>
  <si>
    <t>WP 2</t>
  </si>
  <si>
    <t>WP 3</t>
  </si>
  <si>
    <t>WP 4</t>
  </si>
  <si>
    <t>WP 5</t>
  </si>
  <si>
    <t>WP 6</t>
  </si>
  <si>
    <t>WP 7</t>
  </si>
  <si>
    <t>WP 8</t>
  </si>
  <si>
    <t>WP 9</t>
  </si>
  <si>
    <t>WP 10</t>
  </si>
  <si>
    <t>WP 11</t>
  </si>
  <si>
    <t>WP 12</t>
  </si>
  <si>
    <t>WP 13</t>
  </si>
  <si>
    <t>WP 14</t>
  </si>
  <si>
    <t>WP 15</t>
  </si>
  <si>
    <t>Contact for support 1</t>
  </si>
  <si>
    <t>Name</t>
  </si>
  <si>
    <t>E-Mail</t>
  </si>
  <si>
    <t>Phone no.</t>
  </si>
  <si>
    <t>Contact for support 2</t>
  </si>
  <si>
    <t>Month</t>
  </si>
  <si>
    <t>January</t>
  </si>
  <si>
    <t>Day</t>
  </si>
  <si>
    <t>Total</t>
  </si>
  <si>
    <t>Notes</t>
  </si>
  <si>
    <t>Date</t>
  </si>
  <si>
    <t>Work Package/ Reference</t>
  </si>
  <si>
    <t>Total hours</t>
  </si>
  <si>
    <t>Other (internal, national and other projects)</t>
  </si>
  <si>
    <t>Total Other</t>
  </si>
  <si>
    <t xml:space="preserve">Total Absences </t>
  </si>
  <si>
    <t>Total productive hours</t>
  </si>
  <si>
    <t>TOTAL for project</t>
  </si>
  <si>
    <t>in hours</t>
  </si>
  <si>
    <t>in day-equivalents</t>
  </si>
  <si>
    <t>Short description of the activities carried out in this month:</t>
  </si>
  <si>
    <t>The person working in the action has acknowledged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t>
  </si>
  <si>
    <t>Signature of the person carrying out the work
Date:</t>
  </si>
  <si>
    <t>Signature of PI / Superior
Date:</t>
  </si>
  <si>
    <t>Person working in the action has acknowledged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t>
  </si>
  <si>
    <t>Signature of PI, Supervisor
Date:</t>
  </si>
  <si>
    <t>February</t>
  </si>
  <si>
    <t>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t>
  </si>
  <si>
    <t>March</t>
  </si>
  <si>
    <t>April</t>
  </si>
  <si>
    <t>May</t>
  </si>
  <si>
    <t>June</t>
  </si>
  <si>
    <t>July</t>
  </si>
  <si>
    <t>August</t>
  </si>
  <si>
    <t>September</t>
  </si>
  <si>
    <t>October</t>
  </si>
  <si>
    <t>November</t>
  </si>
  <si>
    <t>December</t>
  </si>
  <si>
    <t>day equivalent (in hours)</t>
  </si>
  <si>
    <t>Name of the PI, Superior</t>
  </si>
  <si>
    <t>Days</t>
  </si>
  <si>
    <t>max.</t>
  </si>
  <si>
    <t>min.</t>
  </si>
  <si>
    <t>Jahr</t>
  </si>
  <si>
    <t>Feiertag</t>
  </si>
  <si>
    <t>Schleswig-Holstein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</si>
  <si>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</si>
  <si>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</si>
  <si>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</si>
  <si>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</si>
  <si>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</si>
  <si>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</si>
  <si>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</si>
  <si>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</si>
  <si>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</si>
  <si>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</si>
  <si>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</si>
  <si>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</si>
  <si>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</si>
  <si>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</si>
  <si>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</si>
  <si>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Karfreitag</t>
  </si>
  <si>
    <t>Ostersonntag</t>
  </si>
  <si>
    <t>Ostermontag</t>
  </si>
  <si>
    <t>Christi Himmelfahrt</t>
  </si>
  <si>
    <t>Pfingstmontag</t>
  </si>
  <si>
    <t>Tag der Deutschen Einheit</t>
  </si>
  <si>
    <t>Neujahrstag</t>
  </si>
  <si>
    <t>Tag der Arbeit / 1. Mai</t>
  </si>
  <si>
    <t>Heiligabend</t>
  </si>
  <si>
    <t>1. Weihnachtstag</t>
  </si>
  <si>
    <t>2. Weihnachtstag</t>
  </si>
  <si>
    <t>Sylvester</t>
  </si>
  <si>
    <t>Reformationstag</t>
  </si>
  <si>
    <t>Heilige Drei Könige</t>
  </si>
  <si>
    <t>Fronleichnam</t>
  </si>
  <si>
    <t>Maria Himmelfahrt</t>
  </si>
  <si>
    <t>Allerheiligen</t>
  </si>
  <si>
    <t>Buß- und Bettag</t>
  </si>
  <si>
    <t>Frauentag</t>
  </si>
  <si>
    <t>zusätzliche Feiertage</t>
  </si>
  <si>
    <t>Other</t>
  </si>
  <si>
    <t>Post Doctorate</t>
  </si>
  <si>
    <t>Principal Investigator</t>
  </si>
  <si>
    <t>Senior Staff</t>
  </si>
  <si>
    <t>Student (including PhD, Master,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</si>
</sst>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
    <numFmt numFmtId="165" formatCode="[$-809]ddd"/>
    <numFmt numFmtId="166" formatCode="dd/mm/yyyy;@"/>
    <numFmt numFmtId="167" formatCode="\ [$-809]mmm"/>
    <numFmt numFmtId="168" formatCode="mmm"/>
    <numFmt numFmtId="169" formatCode="ddd"/>
  </numFmts>
  <fonts count="23" x14ac:knownFonts="1">
    <font>
      <sz val="11"/>
      <color theme="1"/>
      <name val="Calibri"/>
      <scheme val="minor"/>
    </font>
    <font>
      <sz val="11"/>
      <color theme="1"/>
      <name val="Calibri"/>
      <family val="2"/>
      <scheme val="minor"/>
    </font>
    <font>
      <sz val="12"/>
      <color theme="1"/>
      <name val="Arial"/>
      <family val="2"/>
    </font>
    <font>
      <b/>
      <sz val="11"/>
      <color theme="1"/>
      <name val="Calibri"/>
      <family val="2"/>
      <scheme val="minor"/>
    </font>
    <font>
      <b/>
      <sz val="14"/>
      <color theme="0"/>
      <name val="Calibri"/>
      <family val="2"/>
      <scheme val="minor"/>
    </font>
    <font>
      <b/>
      <u/>
      <sz val="14"/>
      <color theme="0"/>
      <name val="Calibri"/>
      <family val="2"/>
      <scheme val="minor"/>
    </font>
    <font>
      <sz val="11"/>
      <name val="Calibri"/>
      <family val="2"/>
      <scheme val="minor"/>
    </font>
    <font>
      <b/>
      <sz val="14"/>
      <color indexed="65"/>
      <name val="Calibri"/>
      <family val="2"/>
    </font>
    <font>
      <sz val="11"/>
      <name val="Calibri"/>
      <family val="2"/>
    </font>
    <font>
      <b/>
      <u/>
      <sz val="14"/>
      <color indexed="65"/>
      <name val="Calibri"/>
      <family val="2"/>
    </font>
    <font>
      <b/>
      <sz val="11"/>
      <color theme="0"/>
      <name val="Calibri"/>
      <family val="2"/>
      <scheme val="minor"/>
    </font>
    <font>
      <i/>
      <sz val="11"/>
      <color theme="1"/>
      <name val="Calibri"/>
      <family val="2"/>
      <scheme val="minor"/>
    </font>
    <font>
      <sz val="11"/>
      <color indexed="2"/>
      <name val="Calibri"/>
      <family val="2"/>
      <scheme val="minor"/>
    </font>
    <font>
      <sz val="11"/>
      <color theme="4" tint="-0.499984740745262"/>
      <name val="Calibri"/>
      <family val="2"/>
      <scheme val="minor"/>
    </font>
    <font>
      <b/>
      <i/>
      <sz val="11"/>
      <color indexed="2"/>
      <name val="Calibri"/>
      <family val="2"/>
      <scheme val="minor"/>
    </font>
    <font>
      <b/>
      <sz val="11"/>
      <color indexed="2"/>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color theme="1"/>
      <name val="Calibri"/>
      <family val="2"/>
      <scheme val="minor"/>
    </font>
    <font>
      <b/>
      <u/>
      <sz val="11"/>
      <color theme="1"/>
      <name val="Calibri"/>
      <family val="2"/>
      <scheme val="minor"/>
    </font>
  </fonts>
  <fills count="16">
    <fill>
      <patternFill patternType="none"/>
    </fill>
    <fill>
      <patternFill patternType="gray125"/>
    </fill>
    <fill>
      <patternFill patternType="solid">
        <fgColor rgb="FF5B9BD5"/>
        <bgColor rgb="FF5B9BD5"/>
      </patternFill>
    </fill>
    <fill>
      <patternFill patternType="solid">
        <fgColor rgb="FFD9E1F2"/>
        <bgColor rgb="FFD9E1F2"/>
      </patternFill>
    </fill>
    <fill>
      <patternFill patternType="solid">
        <fgColor theme="9" tint="0.39997558519241921"/>
        <bgColor rgb="FFC6E0B4"/>
      </patternFill>
    </fill>
    <fill>
      <patternFill patternType="solid">
        <fgColor rgb="FFE2EFDA"/>
        <bgColor rgb="FFE2EFDA"/>
      </patternFill>
    </fill>
    <fill>
      <patternFill patternType="solid">
        <fgColor theme="4"/>
        <bgColor theme="4"/>
      </patternFill>
    </fill>
    <fill>
      <patternFill patternType="solid">
        <fgColor rgb="FFD9E1F2"/>
        <bgColor theme="4" tint="0.79998168889431442"/>
      </patternFill>
    </fill>
    <fill>
      <patternFill patternType="solid">
        <fgColor indexed="26"/>
        <bgColor indexed="26"/>
      </patternFill>
    </fill>
    <fill>
      <patternFill patternType="solid">
        <fgColor theme="8" tint="0.79998168889431442"/>
        <bgColor theme="8" tint="0.79998168889431442"/>
      </patternFill>
    </fill>
    <fill>
      <patternFill patternType="solid">
        <fgColor rgb="FFD9E1F2"/>
        <bgColor theme="8" tint="0.79998168889431442"/>
      </patternFill>
    </fill>
    <fill>
      <patternFill patternType="solid">
        <fgColor theme="0" tint="-0.14999847407452621"/>
        <bgColor theme="0" tint="-4.9989318521683403E-2"/>
      </patternFill>
    </fill>
    <fill>
      <patternFill patternType="solid">
        <fgColor theme="8" tint="0.79998168889431442"/>
        <bgColor theme="0" tint="-0.14999847407452621"/>
      </patternFill>
    </fill>
    <fill>
      <patternFill patternType="solid">
        <fgColor theme="0" tint="-0.14999847407452621"/>
        <bgColor theme="0" tint="-0.14999847407452621"/>
      </patternFill>
    </fill>
    <fill>
      <patternFill patternType="solid">
        <fgColor theme="0" tint="-4.9989318521683403E-2"/>
        <bgColor theme="0" tint="-4.9989318521683403E-2"/>
      </patternFill>
    </fill>
    <fill>
      <patternFill patternType="solid">
        <fgColor indexed="26"/>
        <bgColor rgb="FFFFF2CC"/>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4">
    <xf numFmtId="0" fontId="0" fillId="0" borderId="0"/>
    <xf numFmtId="9" fontId="21" fillId="0" borderId="0" applyFont="0" applyFill="0" applyBorder="0" applyProtection="0"/>
    <xf numFmtId="0" fontId="21" fillId="0" borderId="0"/>
    <xf numFmtId="0" fontId="2" fillId="0" borderId="0"/>
  </cellStyleXfs>
  <cellXfs count="153">
    <xf numFmtId="0" fontId="0" fillId="0" borderId="0" xfId="0"/>
    <xf numFmtId="0" fontId="0" fillId="0" borderId="0" xfId="0"/>
    <xf numFmtId="0" fontId="3" fillId="0" borderId="0" xfId="0" applyFont="1"/>
    <xf numFmtId="17" fontId="3" fillId="0" borderId="0" xfId="0" applyNumberFormat="1" applyFont="1" applyAlignment="1">
      <alignment horizontal="left"/>
    </xf>
    <xf numFmtId="49" fontId="3" fillId="0" borderId="0" xfId="0" applyNumberFormat="1" applyFont="1"/>
    <xf numFmtId="0" fontId="4" fillId="2" borderId="0" xfId="0" applyFont="1" applyFill="1"/>
    <xf numFmtId="0" fontId="0" fillId="3" borderId="0" xfId="0" applyFill="1"/>
    <xf numFmtId="0" fontId="0" fillId="3" borderId="0" xfId="0" applyFill="1" applyAlignment="1">
      <alignment wrapText="1"/>
    </xf>
    <xf numFmtId="0" fontId="5" fillId="2" borderId="0" xfId="0" applyFont="1" applyFill="1"/>
    <xf numFmtId="0" fontId="6" fillId="3" borderId="0" xfId="0" applyFont="1" applyFill="1" applyAlignment="1">
      <alignment vertical="center" wrapText="1"/>
    </xf>
    <xf numFmtId="0" fontId="7" fillId="4" borderId="0" xfId="3" applyFont="1" applyFill="1" applyAlignment="1">
      <alignment horizontal="left"/>
    </xf>
    <xf numFmtId="0" fontId="8" fillId="5" borderId="0" xfId="3" applyFont="1" applyFill="1" applyAlignment="1">
      <alignment horizontal="left" vertical="center" wrapText="1"/>
    </xf>
    <xf numFmtId="0" fontId="9" fillId="4" borderId="0" xfId="3" applyFont="1" applyFill="1" applyAlignment="1">
      <alignment horizontal="left"/>
    </xf>
    <xf numFmtId="0" fontId="21" fillId="0" borderId="0" xfId="2"/>
    <xf numFmtId="49" fontId="21" fillId="7" borderId="0" xfId="2" applyNumberFormat="1" applyFill="1" applyAlignment="1">
      <alignment wrapText="1"/>
    </xf>
    <xf numFmtId="0" fontId="21" fillId="0" borderId="0" xfId="2" applyAlignment="1">
      <alignment vertical="top" wrapText="1"/>
    </xf>
    <xf numFmtId="49" fontId="21" fillId="7" borderId="0" xfId="2" applyNumberFormat="1" applyFill="1" applyAlignment="1">
      <alignment vertical="top" wrapText="1"/>
    </xf>
    <xf numFmtId="49" fontId="21" fillId="8" borderId="0" xfId="2" applyNumberFormat="1" applyFill="1" applyAlignment="1">
      <alignment wrapText="1"/>
    </xf>
    <xf numFmtId="0" fontId="6" fillId="0" borderId="0" xfId="2" applyFont="1"/>
    <xf numFmtId="49" fontId="6" fillId="7" borderId="0" xfId="2" applyNumberFormat="1" applyFont="1" applyFill="1" applyAlignment="1">
      <alignment vertical="top" wrapText="1"/>
    </xf>
    <xf numFmtId="49" fontId="6" fillId="7" borderId="0" xfId="2" applyNumberFormat="1" applyFont="1" applyFill="1" applyAlignment="1">
      <alignment wrapText="1"/>
    </xf>
    <xf numFmtId="0" fontId="0" fillId="0" borderId="0" xfId="0" applyAlignment="1">
      <alignment horizontal="center"/>
    </xf>
    <xf numFmtId="0" fontId="0" fillId="9" borderId="1" xfId="0" applyFill="1" applyBorder="1" applyAlignment="1">
      <alignment horizontal="center"/>
    </xf>
    <xf numFmtId="0" fontId="6" fillId="8" borderId="1" xfId="0" applyFont="1" applyFill="1" applyBorder="1" applyAlignment="1">
      <alignment horizontal="center" vertical="center"/>
    </xf>
    <xf numFmtId="0" fontId="13" fillId="0" borderId="0" xfId="0" applyFont="1"/>
    <xf numFmtId="0" fontId="6" fillId="0" borderId="0" xfId="0" applyFont="1" applyAlignment="1">
      <alignment horizontal="center"/>
    </xf>
    <xf numFmtId="0" fontId="0" fillId="9" borderId="1" xfId="0" applyFill="1" applyBorder="1" applyAlignment="1">
      <alignment vertical="top"/>
    </xf>
    <xf numFmtId="0" fontId="14" fillId="0" borderId="0" xfId="0" applyFont="1" applyAlignment="1">
      <alignment horizontal="left"/>
    </xf>
    <xf numFmtId="0" fontId="11" fillId="0" borderId="0" xfId="0" applyFont="1"/>
    <xf numFmtId="0" fontId="0" fillId="9" borderId="1" xfId="0" applyFill="1" applyBorder="1"/>
    <xf numFmtId="14" fontId="6" fillId="8" borderId="1" xfId="0" applyNumberFormat="1" applyFont="1" applyFill="1" applyBorder="1" applyAlignment="1">
      <alignment horizontal="center" vertical="center"/>
    </xf>
    <xf numFmtId="9" fontId="6" fillId="11" borderId="1" xfId="1" applyNumberFormat="1" applyFont="1" applyFill="1" applyBorder="1" applyAlignment="1">
      <alignment horizontal="center" vertical="center"/>
    </xf>
    <xf numFmtId="2" fontId="6" fillId="11" borderId="1" xfId="0" applyNumberFormat="1" applyFont="1" applyFill="1" applyBorder="1" applyAlignment="1">
      <alignment horizontal="center" vertical="center"/>
    </xf>
    <xf numFmtId="0" fontId="13" fillId="0" borderId="0" xfId="0" applyFont="1" applyAlignment="1">
      <alignment horizontal="left"/>
    </xf>
    <xf numFmtId="0" fontId="11" fillId="0" borderId="5" xfId="0" applyFont="1" applyBorder="1"/>
    <xf numFmtId="0" fontId="0" fillId="8" borderId="1" xfId="0" applyFill="1" applyBorder="1" applyAlignment="1">
      <alignment horizontal="center" vertical="center"/>
    </xf>
    <xf numFmtId="14" fontId="0" fillId="11" borderId="1" xfId="0" applyNumberFormat="1" applyFill="1" applyBorder="1"/>
    <xf numFmtId="0" fontId="0" fillId="0" borderId="1" xfId="0" applyBorder="1" applyAlignment="1">
      <alignment horizontal="left" vertical="center"/>
    </xf>
    <xf numFmtId="0" fontId="0" fillId="9" borderId="1" xfId="0" applyFill="1" applyBorder="1" applyAlignment="1">
      <alignment horizontal="right"/>
    </xf>
    <xf numFmtId="164" fontId="13" fillId="0" borderId="0" xfId="0" applyNumberFormat="1" applyFont="1" applyAlignment="1">
      <alignment horizontal="left"/>
    </xf>
    <xf numFmtId="0" fontId="15" fillId="0" borderId="0" xfId="0" applyFont="1"/>
    <xf numFmtId="165" fontId="0" fillId="0" borderId="1" xfId="0" applyNumberFormat="1" applyBorder="1" applyAlignment="1">
      <alignment horizontal="center"/>
    </xf>
    <xf numFmtId="164" fontId="0" fillId="0" borderId="1" xfId="0" applyNumberFormat="1" applyBorder="1" applyAlignment="1">
      <alignment horizontal="center"/>
    </xf>
    <xf numFmtId="0" fontId="0" fillId="9" borderId="1" xfId="0" applyFill="1" applyBorder="1" applyAlignment="1">
      <alignment horizontal="left" wrapText="1"/>
    </xf>
    <xf numFmtId="16" fontId="6" fillId="0" borderId="1" xfId="0" applyNumberFormat="1" applyFont="1" applyBorder="1" applyAlignment="1">
      <alignment horizontal="center"/>
    </xf>
    <xf numFmtId="0" fontId="6" fillId="0" borderId="1" xfId="0" applyFont="1" applyBorder="1" applyAlignment="1">
      <alignment vertical="center"/>
    </xf>
    <xf numFmtId="0" fontId="6" fillId="11" borderId="1" xfId="0" applyFont="1" applyFill="1" applyBorder="1" applyAlignment="1">
      <alignment vertical="center"/>
    </xf>
    <xf numFmtId="0" fontId="0" fillId="0" borderId="1" xfId="0" applyBorder="1" applyAlignment="1">
      <alignment vertical="center"/>
    </xf>
    <xf numFmtId="0" fontId="16" fillId="9" borderId="1" xfId="0" applyFont="1" applyFill="1" applyBorder="1" applyAlignment="1">
      <alignment vertical="center"/>
    </xf>
    <xf numFmtId="0" fontId="16" fillId="11" borderId="1" xfId="0" applyFont="1" applyFill="1" applyBorder="1" applyAlignment="1">
      <alignment vertical="center"/>
    </xf>
    <xf numFmtId="0" fontId="16" fillId="0" borderId="1" xfId="0" applyFont="1" applyBorder="1" applyAlignment="1">
      <alignment vertical="center"/>
    </xf>
    <xf numFmtId="0" fontId="16" fillId="12" borderId="1" xfId="0" applyFont="1" applyFill="1" applyBorder="1" applyAlignment="1">
      <alignment vertical="center"/>
    </xf>
    <xf numFmtId="0" fontId="6" fillId="8" borderId="1" xfId="0" applyFont="1" applyFill="1" applyBorder="1" applyAlignment="1">
      <alignment vertical="center"/>
    </xf>
    <xf numFmtId="0" fontId="16" fillId="8" borderId="1" xfId="0" applyFont="1" applyFill="1" applyBorder="1" applyAlignment="1">
      <alignment vertical="center"/>
    </xf>
    <xf numFmtId="0" fontId="6" fillId="0" borderId="1" xfId="0" applyFont="1" applyBorder="1" applyAlignment="1">
      <alignment vertical="center" wrapText="1"/>
    </xf>
    <xf numFmtId="0" fontId="16" fillId="0" borderId="0" xfId="0" applyFont="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3" xfId="0" applyFont="1" applyBorder="1" applyAlignment="1">
      <alignment horizontal="right" vertical="center"/>
    </xf>
    <xf numFmtId="0" fontId="6" fillId="0" borderId="13" xfId="0" applyFont="1" applyBorder="1" applyAlignment="1">
      <alignment horizontal="lef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6" fillId="0" borderId="0" xfId="0" applyFont="1"/>
    <xf numFmtId="0" fontId="6" fillId="0" borderId="0" xfId="0" applyFont="1" applyAlignment="1">
      <alignment vertical="center" wrapText="1"/>
    </xf>
    <xf numFmtId="0" fontId="0" fillId="0" borderId="0" xfId="0" applyAlignment="1">
      <alignment horizontal="left"/>
    </xf>
    <xf numFmtId="0" fontId="6" fillId="13" borderId="1" xfId="0" applyFont="1" applyFill="1" applyBorder="1" applyAlignment="1">
      <alignment vertical="center"/>
    </xf>
    <xf numFmtId="166" fontId="0" fillId="0" borderId="0" xfId="0" applyNumberFormat="1"/>
    <xf numFmtId="0" fontId="6" fillId="14" borderId="1" xfId="0" applyFont="1" applyFill="1" applyBorder="1" applyAlignment="1">
      <alignment vertical="center"/>
    </xf>
    <xf numFmtId="0" fontId="6" fillId="11" borderId="1" xfId="0" applyFont="1" applyFill="1" applyBorder="1" applyAlignment="1">
      <alignment horizontal="center" vertical="center"/>
    </xf>
    <xf numFmtId="0" fontId="13" fillId="0" borderId="0" xfId="0" applyFont="1" applyAlignment="1">
      <alignment horizontal="center"/>
    </xf>
    <xf numFmtId="0" fontId="0" fillId="0" borderId="0" xfId="0" applyAlignment="1">
      <alignment horizontal="left" vertical="top"/>
    </xf>
    <xf numFmtId="167" fontId="6" fillId="9" borderId="1" xfId="0" applyNumberFormat="1" applyFont="1" applyFill="1" applyBorder="1" applyAlignment="1">
      <alignment horizontal="center"/>
    </xf>
    <xf numFmtId="0" fontId="6" fillId="9" borderId="1" xfId="0" applyFont="1" applyFill="1" applyBorder="1" applyAlignment="1">
      <alignment horizontal="center" wrapText="1"/>
    </xf>
    <xf numFmtId="0" fontId="3" fillId="11" borderId="1" xfId="0" applyFont="1" applyFill="1" applyBorder="1" applyAlignment="1">
      <alignment vertical="center"/>
    </xf>
    <xf numFmtId="0" fontId="16" fillId="11" borderId="1" xfId="0" applyFont="1" applyFill="1" applyBorder="1" applyAlignment="1">
      <alignment horizontal="center" vertical="center"/>
    </xf>
    <xf numFmtId="2" fontId="16" fillId="11" borderId="1" xfId="0" applyNumberFormat="1" applyFont="1" applyFill="1" applyBorder="1" applyAlignment="1">
      <alignment horizontal="center" vertical="center"/>
    </xf>
    <xf numFmtId="0" fontId="16" fillId="12" borderId="1" xfId="0" applyFont="1" applyFill="1" applyBorder="1" applyAlignment="1">
      <alignment horizontal="center" vertical="center"/>
    </xf>
    <xf numFmtId="0" fontId="12" fillId="0" borderId="0" xfId="0" applyFont="1"/>
    <xf numFmtId="0" fontId="6" fillId="0" borderId="0" xfId="0" applyFont="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166" fontId="0" fillId="11" borderId="1" xfId="0" applyNumberFormat="1" applyFill="1" applyBorder="1"/>
    <xf numFmtId="0" fontId="0" fillId="11" borderId="1" xfId="0" applyFill="1" applyBorder="1"/>
    <xf numFmtId="165" fontId="0" fillId="0" borderId="0" xfId="0" applyNumberFormat="1" applyAlignment="1">
      <alignment horizontal="center"/>
    </xf>
    <xf numFmtId="164" fontId="0" fillId="0" borderId="0" xfId="0" applyNumberFormat="1" applyAlignment="1">
      <alignment horizontal="center"/>
    </xf>
    <xf numFmtId="169" fontId="0" fillId="0" borderId="0" xfId="0" applyNumberFormat="1" applyAlignment="1">
      <alignment horizontal="center"/>
    </xf>
    <xf numFmtId="0" fontId="18" fillId="0" borderId="0" xfId="0" applyFont="1"/>
    <xf numFmtId="0" fontId="19" fillId="9" borderId="1" xfId="0" applyFont="1" applyFill="1" applyBorder="1" applyAlignment="1">
      <alignment vertical="center" wrapText="1"/>
    </xf>
    <xf numFmtId="0" fontId="18" fillId="9" borderId="1" xfId="0" applyFont="1" applyFill="1" applyBorder="1" applyAlignment="1">
      <alignment vertical="center" wrapText="1"/>
    </xf>
    <xf numFmtId="0" fontId="20" fillId="0" borderId="7" xfId="0" applyFont="1" applyBorder="1" applyAlignment="1">
      <alignment horizontal="left" vertical="center" wrapText="1"/>
    </xf>
    <xf numFmtId="14" fontId="20" fillId="14" borderId="7" xfId="0" applyNumberFormat="1" applyFont="1" applyFill="1" applyBorder="1"/>
    <xf numFmtId="0" fontId="18" fillId="0" borderId="1" xfId="0" applyFont="1" applyBorder="1" applyAlignment="1">
      <alignment vertical="center" wrapText="1"/>
    </xf>
    <xf numFmtId="0" fontId="18" fillId="0" borderId="1" xfId="0" applyFont="1" applyBorder="1" applyAlignment="1">
      <alignment horizontal="left"/>
    </xf>
    <xf numFmtId="14" fontId="20" fillId="14" borderId="1" xfId="0" applyNumberFormat="1" applyFont="1" applyFill="1" applyBorder="1"/>
    <xf numFmtId="0" fontId="20" fillId="0" borderId="1" xfId="0" applyFont="1" applyBorder="1" applyAlignment="1">
      <alignment horizontal="left" vertical="center" wrapText="1"/>
    </xf>
    <xf numFmtId="0" fontId="20" fillId="0" borderId="1" xfId="0" applyFont="1" applyBorder="1"/>
    <xf numFmtId="0" fontId="18" fillId="14" borderId="1" xfId="0" applyFont="1" applyFill="1" applyBorder="1"/>
    <xf numFmtId="14" fontId="18" fillId="14" borderId="1" xfId="0" applyNumberFormat="1" applyFont="1" applyFill="1" applyBorder="1"/>
    <xf numFmtId="0" fontId="18" fillId="0" borderId="1" xfId="0" applyFont="1" applyBorder="1"/>
    <xf numFmtId="14" fontId="18" fillId="0" borderId="0" xfId="0" applyNumberFormat="1" applyFont="1"/>
    <xf numFmtId="0" fontId="18" fillId="15" borderId="1" xfId="0" applyFont="1" applyFill="1" applyBorder="1"/>
    <xf numFmtId="14" fontId="18" fillId="15" borderId="1" xfId="0" applyNumberFormat="1" applyFont="1" applyFill="1" applyBorder="1"/>
    <xf numFmtId="49" fontId="10" fillId="6" borderId="0" xfId="2" applyNumberFormat="1" applyFont="1" applyFill="1" applyAlignment="1">
      <alignment wrapText="1"/>
    </xf>
    <xf numFmtId="49" fontId="21" fillId="7" borderId="0" xfId="2" applyNumberFormat="1" applyFill="1" applyAlignment="1">
      <alignment wrapText="1"/>
    </xf>
    <xf numFmtId="49" fontId="10" fillId="6" borderId="0" xfId="2" applyNumberFormat="1" applyFont="1" applyFill="1" applyAlignment="1">
      <alignment horizontal="left" wrapText="1"/>
    </xf>
    <xf numFmtId="49" fontId="11" fillId="0" borderId="0" xfId="2" applyNumberFormat="1" applyFont="1" applyAlignment="1">
      <alignment wrapText="1"/>
    </xf>
    <xf numFmtId="0" fontId="3" fillId="9" borderId="1" xfId="0" applyFont="1" applyFill="1" applyBorder="1" applyAlignment="1">
      <alignment horizontal="center" vertical="top"/>
    </xf>
    <xf numFmtId="0" fontId="12" fillId="0" borderId="1" xfId="0" applyFont="1" applyBorder="1" applyAlignment="1">
      <alignment horizontal="center" wrapText="1"/>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0" fillId="10" borderId="1" xfId="0" applyFill="1" applyBorder="1" applyAlignment="1">
      <alignment horizontal="left" vertical="top" wrapText="1"/>
    </xf>
    <xf numFmtId="0" fontId="0" fillId="0" borderId="4" xfId="0" applyBorder="1" applyAlignment="1">
      <alignment horizontal="center" vertical="center"/>
    </xf>
    <xf numFmtId="0" fontId="3" fillId="9" borderId="0" xfId="0" applyFont="1" applyFill="1" applyAlignment="1">
      <alignment horizontal="center" vertical="top"/>
    </xf>
    <xf numFmtId="0" fontId="0" fillId="9" borderId="1" xfId="0" applyFill="1" applyBorder="1" applyAlignment="1">
      <alignment horizontal="left" vertical="top"/>
    </xf>
    <xf numFmtId="0" fontId="6" fillId="11" borderId="1" xfId="0" applyFont="1" applyFill="1" applyBorder="1" applyAlignment="1">
      <alignment horizontal="left" vertical="top" wrapText="1"/>
    </xf>
    <xf numFmtId="0" fontId="0" fillId="9" borderId="1" xfId="0" applyFill="1" applyBorder="1" applyAlignment="1">
      <alignment horizontal="right"/>
    </xf>
    <xf numFmtId="0" fontId="3" fillId="11" borderId="1" xfId="0" applyFont="1" applyFill="1" applyBorder="1" applyAlignment="1">
      <alignment horizontal="center" vertical="top"/>
    </xf>
    <xf numFmtId="0" fontId="0" fillId="11" borderId="1" xfId="0" applyFill="1" applyBorder="1" applyAlignment="1">
      <alignment horizontal="center"/>
    </xf>
    <xf numFmtId="0" fontId="13" fillId="0" borderId="0" xfId="0" applyFont="1" applyAlignment="1">
      <alignment horizontal="left"/>
    </xf>
    <xf numFmtId="0" fontId="6" fillId="9" borderId="6" xfId="0" applyFont="1" applyFill="1" applyBorder="1" applyAlignment="1">
      <alignment horizontal="center" wrapText="1"/>
    </xf>
    <xf numFmtId="0" fontId="6" fillId="9" borderId="5" xfId="0" applyFont="1" applyFill="1" applyBorder="1" applyAlignment="1">
      <alignment horizontal="center" wrapText="1"/>
    </xf>
    <xf numFmtId="0" fontId="6" fillId="9" borderId="7" xfId="0" applyFont="1" applyFill="1" applyBorder="1" applyAlignment="1">
      <alignment horizont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6" fillId="8" borderId="8" xfId="0" applyFont="1" applyFill="1" applyBorder="1" applyAlignment="1">
      <alignment horizontal="left" vertical="top" wrapText="1"/>
    </xf>
    <xf numFmtId="0" fontId="6" fillId="8" borderId="12" xfId="0" applyFont="1" applyFill="1" applyBorder="1" applyAlignment="1">
      <alignment horizontal="left" vertical="top" wrapText="1"/>
    </xf>
    <xf numFmtId="0" fontId="6" fillId="8" borderId="9" xfId="0" applyFont="1" applyFill="1" applyBorder="1" applyAlignment="1">
      <alignment horizontal="left" vertical="top" wrapText="1"/>
    </xf>
    <xf numFmtId="0" fontId="6" fillId="8" borderId="13" xfId="0" applyFont="1" applyFill="1" applyBorder="1" applyAlignment="1">
      <alignment horizontal="left" vertical="top" wrapText="1"/>
    </xf>
    <xf numFmtId="0" fontId="6" fillId="8" borderId="0" xfId="0" applyFont="1" applyFill="1" applyAlignment="1">
      <alignment horizontal="left" vertical="top" wrapText="1"/>
    </xf>
    <xf numFmtId="0" fontId="6" fillId="8" borderId="14" xfId="0" applyFont="1" applyFill="1" applyBorder="1" applyAlignment="1">
      <alignment horizontal="left" vertical="top" wrapText="1"/>
    </xf>
    <xf numFmtId="0" fontId="6" fillId="8" borderId="10" xfId="0" applyFont="1" applyFill="1" applyBorder="1" applyAlignment="1">
      <alignment horizontal="left" vertical="top" wrapText="1"/>
    </xf>
    <xf numFmtId="0" fontId="6" fillId="8" borderId="15" xfId="0" applyFont="1" applyFill="1" applyBorder="1" applyAlignment="1">
      <alignment horizontal="left" vertical="top" wrapText="1"/>
    </xf>
    <xf numFmtId="0" fontId="6" fillId="8" borderId="11" xfId="0" applyFont="1" applyFill="1" applyBorder="1" applyAlignment="1">
      <alignment horizontal="left" vertical="top" wrapText="1"/>
    </xf>
    <xf numFmtId="0" fontId="16" fillId="0" borderId="8"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7" xfId="0" applyFont="1" applyBorder="1" applyAlignment="1">
      <alignment horizontal="center" wrapText="1"/>
    </xf>
    <xf numFmtId="0" fontId="17" fillId="9" borderId="0" xfId="0" applyFont="1" applyFill="1" applyAlignment="1">
      <alignment horizontal="center" vertical="top"/>
    </xf>
    <xf numFmtId="0" fontId="0" fillId="0" borderId="0" xfId="0" applyAlignment="1">
      <alignment horizontal="right"/>
    </xf>
    <xf numFmtId="0" fontId="0" fillId="0" borderId="0" xfId="0" applyAlignment="1">
      <alignment horizontal="center"/>
    </xf>
    <xf numFmtId="0" fontId="0" fillId="0" borderId="0" xfId="0" applyAlignment="1">
      <alignment horizontal="center" vertical="top"/>
    </xf>
    <xf numFmtId="0" fontId="0" fillId="0" borderId="14" xfId="0" applyBorder="1" applyAlignment="1">
      <alignment horizontal="center" vertical="top"/>
    </xf>
    <xf numFmtId="0" fontId="0" fillId="0" borderId="15" xfId="0" applyBorder="1" applyAlignment="1">
      <alignment horizontal="center"/>
    </xf>
    <xf numFmtId="168" fontId="3" fillId="0" borderId="1" xfId="0" applyNumberFormat="1" applyFont="1" applyBorder="1" applyAlignment="1">
      <alignment horizontal="center"/>
    </xf>
    <xf numFmtId="0" fontId="18" fillId="9" borderId="1" xfId="0" applyFont="1" applyFill="1" applyBorder="1" applyAlignment="1">
      <alignment horizontal="center"/>
    </xf>
  </cellXfs>
  <cellStyles count="4">
    <cellStyle name="Prozent" xfId="1" builtinId="5"/>
    <cellStyle name="Standard" xfId="0" builtinId="0"/>
    <cellStyle name="Standard 2" xfId="2" xr:uid="{00000000-0005-0000-0000-000002000000}"/>
    <cellStyle name="Standard 3" xfId="3" xr:uid="{00000000-0005-0000-0000-000003000000}"/>
  </cellStyles>
  <dxfs count="295">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indexed="2"/>
          <bgColor indexed="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ill>
        <patternFill patternType="solid">
          <fgColor indexed="26"/>
          <bgColor indexed="26"/>
        </patternFill>
      </fill>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indexed="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5197</xdr:colOff>
      <xdr:row>2</xdr:row>
      <xdr:rowOff>608</xdr:rowOff>
    </xdr:from>
    <xdr:to>
      <xdr:col>11</xdr:col>
      <xdr:colOff>36617</xdr:colOff>
      <xdr:row>8</xdr:row>
      <xdr:rowOff>22591</xdr:rowOff>
    </xdr:to>
    <xdr:sp macro="" textlink="">
      <xdr:nvSpPr>
        <xdr:cNvPr id="2" name="Abgerundetes Rechteck 1">
          <a:extLst>
            <a:ext uri="{FF2B5EF4-FFF2-40B4-BE49-F238E27FC236}">
              <a16:creationId xmlns:a16="http://schemas.microsoft.com/office/drawing/2014/main" id="{00000000-0008-0000-0300-000002000000}"/>
            </a:ext>
          </a:extLst>
        </xdr:cNvPr>
        <xdr:cNvSpPr/>
      </xdr:nvSpPr>
      <xdr:spPr bwMode="auto">
        <a:xfrm>
          <a:off x="3315135" y="381610"/>
          <a:ext cx="1285545" cy="1164981"/>
        </a:xfrm>
        <a:prstGeom prst="roundRect">
          <a:avLst>
            <a:gd name="adj" fmla="val 16667"/>
          </a:avLst>
        </a:prstGeom>
        <a:solidFill>
          <a:schemeClr val="accent1">
            <a:lumMod val="75000"/>
          </a:schemeClr>
        </a:solidFill>
        <a:ln>
          <a:noFill/>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t>The grey cells are filled in automatically.</a:t>
          </a:r>
          <a:endParaRPr/>
        </a:p>
        <a:p>
          <a:pPr algn="l">
            <a:defRPr/>
          </a:pPr>
          <a:r>
            <a:rPr lang="de-DE" sz="1100"/>
            <a:t>Please complete instead the Excel sheet 'Start Data'.</a:t>
          </a:r>
          <a:endParaRPr/>
        </a:p>
      </xdr:txBody>
    </xdr:sp>
    <xdr:clientData/>
  </xdr:twoCellAnchor>
  <xdr:twoCellAnchor>
    <xdr:from>
      <xdr:col>18</xdr:col>
      <xdr:colOff>365111</xdr:colOff>
      <xdr:row>1</xdr:row>
      <xdr:rowOff>171226</xdr:rowOff>
    </xdr:from>
    <xdr:to>
      <xdr:col>28</xdr:col>
      <xdr:colOff>61220</xdr:colOff>
      <xdr:row>4</xdr:row>
      <xdr:rowOff>23814</xdr:rowOff>
    </xdr:to>
    <xdr:sp macro="" textlink="">
      <xdr:nvSpPr>
        <xdr:cNvPr id="10" name="Abgerundetes Rechteck 9">
          <a:extLst>
            <a:ext uri="{FF2B5EF4-FFF2-40B4-BE49-F238E27FC236}">
              <a16:creationId xmlns:a16="http://schemas.microsoft.com/office/drawing/2014/main" id="{00000000-0008-0000-0300-00000A000000}"/>
            </a:ext>
          </a:extLst>
        </xdr:cNvPr>
        <xdr:cNvSpPr/>
      </xdr:nvSpPr>
      <xdr:spPr bwMode="auto">
        <a:xfrm>
          <a:off x="7294550" y="361726"/>
          <a:ext cx="3093358" cy="424088"/>
        </a:xfrm>
        <a:prstGeom prst="roundRect">
          <a:avLst>
            <a:gd name="adj" fmla="val 16667"/>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t>The grey cells are filled in automatically.</a:t>
          </a:r>
          <a:endParaRPr/>
        </a:p>
        <a:p>
          <a:pPr algn="l">
            <a:defRPr/>
          </a:pPr>
          <a:r>
            <a:rPr lang="de-DE" sz="1100"/>
            <a:t>Please complete instead the Excel sheet 'Start Data'.</a:t>
          </a:r>
          <a:endParaRPr/>
        </a:p>
      </xdr:txBody>
    </xdr:sp>
    <xdr:clientData/>
  </xdr:twoCellAnchor>
  <xdr:twoCellAnchor>
    <xdr:from>
      <xdr:col>13</xdr:col>
      <xdr:colOff>29308</xdr:colOff>
      <xdr:row>4</xdr:row>
      <xdr:rowOff>183174</xdr:rowOff>
    </xdr:from>
    <xdr:to>
      <xdr:col>25</xdr:col>
      <xdr:colOff>153865</xdr:colOff>
      <xdr:row>7</xdr:row>
      <xdr:rowOff>102577</xdr:rowOff>
    </xdr:to>
    <xdr:sp macro="" textlink="">
      <xdr:nvSpPr>
        <xdr:cNvPr id="7" name="Rechteck 6">
          <a:extLst>
            <a:ext uri="{FF2B5EF4-FFF2-40B4-BE49-F238E27FC236}">
              <a16:creationId xmlns:a16="http://schemas.microsoft.com/office/drawing/2014/main" id="{00000000-0008-0000-0300-000007000000}"/>
            </a:ext>
          </a:extLst>
        </xdr:cNvPr>
        <xdr:cNvSpPr/>
      </xdr:nvSpPr>
      <xdr:spPr bwMode="auto">
        <a:xfrm>
          <a:off x="5297366" y="945174"/>
          <a:ext cx="4191000" cy="490902"/>
        </a:xfrm>
        <a:prstGeom prst="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defRPr/>
          </a:pPr>
          <a:r>
            <a:rPr lang="de-DE" sz="1100" b="1"/>
            <a:t>Further explanation can be found in the Excel sheet 'Instructions'.</a:t>
          </a:r>
          <a:endParaRPr/>
        </a:p>
      </xdr:txBody>
    </xdr:sp>
    <xdr:clientData/>
  </xdr:twoCellAnchor>
  <xdr:twoCellAnchor>
    <xdr:from>
      <xdr:col>2</xdr:col>
      <xdr:colOff>1754</xdr:colOff>
      <xdr:row>11</xdr:row>
      <xdr:rowOff>378145</xdr:rowOff>
    </xdr:from>
    <xdr:to>
      <xdr:col>20</xdr:col>
      <xdr:colOff>102133</xdr:colOff>
      <xdr:row>19</xdr:row>
      <xdr:rowOff>66676</xdr:rowOff>
    </xdr:to>
    <xdr:sp macro="" textlink="">
      <xdr:nvSpPr>
        <xdr:cNvPr id="15" name="Abgerundetes Rechteck 14">
          <a:extLst>
            <a:ext uri="{FF2B5EF4-FFF2-40B4-BE49-F238E27FC236}">
              <a16:creationId xmlns:a16="http://schemas.microsoft.com/office/drawing/2014/main" id="{00000000-0008-0000-0300-00000F000000}"/>
            </a:ext>
          </a:extLst>
        </xdr:cNvPr>
        <xdr:cNvSpPr/>
      </xdr:nvSpPr>
      <xdr:spPr bwMode="auto">
        <a:xfrm>
          <a:off x="1763880" y="2473646"/>
          <a:ext cx="5958253" cy="1403030"/>
        </a:xfrm>
        <a:prstGeom prst="roundRect">
          <a:avLst>
            <a:gd name="adj" fmla="val 16667"/>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t>Work Packages that have been selected in Excel sheet 'Start Data' are marked in yellow. If you wish to report hours in other Work Packages, please check whether the respective WP is already/still running and whether you are part of this WP.</a:t>
          </a:r>
          <a:endParaRPr/>
        </a:p>
        <a:p>
          <a:pPr algn="l">
            <a:defRPr/>
          </a:pPr>
          <a:endParaRPr lang="de-DE" sz="1100"/>
        </a:p>
        <a:p>
          <a:pPr algn="l">
            <a:defRPr/>
          </a:pPr>
          <a:r>
            <a:rPr lang="de-DE" sz="1100"/>
            <a:t>Please insert the number of hours worked per Work Package (Monday to Friday).</a:t>
          </a:r>
          <a:endParaRPr/>
        </a:p>
        <a:p>
          <a:pPr algn="l">
            <a:defRPr/>
          </a:pPr>
          <a:endParaRPr lang="de-DE" sz="1100"/>
        </a:p>
        <a:p>
          <a:pPr algn="l">
            <a:defRPr/>
          </a:pPr>
          <a:r>
            <a:rPr lang="de-DE" sz="1100"/>
            <a:t>Please observe the general working time requirements, e.g. not to work more than 10 hours per day.</a:t>
          </a:r>
          <a:endParaRPr/>
        </a:p>
      </xdr:txBody>
    </xdr:sp>
    <xdr:clientData/>
  </xdr:twoCellAnchor>
  <xdr:twoCellAnchor>
    <xdr:from>
      <xdr:col>1</xdr:col>
      <xdr:colOff>309974</xdr:colOff>
      <xdr:row>33</xdr:row>
      <xdr:rowOff>0</xdr:rowOff>
    </xdr:from>
    <xdr:to>
      <xdr:col>24</xdr:col>
      <xdr:colOff>146340</xdr:colOff>
      <xdr:row>35</xdr:row>
      <xdr:rowOff>7327</xdr:rowOff>
    </xdr:to>
    <xdr:sp macro="" textlink="">
      <xdr:nvSpPr>
        <xdr:cNvPr id="17" name="Abgerundetes Rechteck 16">
          <a:extLst>
            <a:ext uri="{FF2B5EF4-FFF2-40B4-BE49-F238E27FC236}">
              <a16:creationId xmlns:a16="http://schemas.microsoft.com/office/drawing/2014/main" id="{00000000-0008-0000-0300-000011000000}"/>
            </a:ext>
          </a:extLst>
        </xdr:cNvPr>
        <xdr:cNvSpPr/>
      </xdr:nvSpPr>
      <xdr:spPr bwMode="auto">
        <a:xfrm>
          <a:off x="1754599" y="6477000"/>
          <a:ext cx="7353179" cy="388327"/>
        </a:xfrm>
        <a:prstGeom prst="roundRect">
          <a:avLst>
            <a:gd name="adj" fmla="val 16667"/>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t>Please fill in for vacation, illness and other absences. Please bear in mind that business trips are working time and not absences. </a:t>
          </a:r>
          <a:endParaRPr/>
        </a:p>
        <a:p>
          <a:pPr algn="l">
            <a:defRPr/>
          </a:pPr>
          <a:r>
            <a:rPr lang="de-DE" sz="1100"/>
            <a:t>Please mark the corresponding days with an "X". On weekends and public holidays these cells should be left blank.</a:t>
          </a:r>
          <a:endParaRPr/>
        </a:p>
      </xdr:txBody>
    </xdr:sp>
    <xdr:clientData/>
  </xdr:twoCellAnchor>
  <xdr:twoCellAnchor>
    <xdr:from>
      <xdr:col>2</xdr:col>
      <xdr:colOff>1830</xdr:colOff>
      <xdr:row>29</xdr:row>
      <xdr:rowOff>11602</xdr:rowOff>
    </xdr:from>
    <xdr:to>
      <xdr:col>14</xdr:col>
      <xdr:colOff>285749</xdr:colOff>
      <xdr:row>31</xdr:row>
      <xdr:rowOff>180975</xdr:rowOff>
    </xdr:to>
    <xdr:sp macro="" textlink="">
      <xdr:nvSpPr>
        <xdr:cNvPr id="18" name="Abgerundetes Rechteck 17">
          <a:extLst>
            <a:ext uri="{FF2B5EF4-FFF2-40B4-BE49-F238E27FC236}">
              <a16:creationId xmlns:a16="http://schemas.microsoft.com/office/drawing/2014/main" id="{00000000-0008-0000-0300-000012000000}"/>
            </a:ext>
          </a:extLst>
        </xdr:cNvPr>
        <xdr:cNvSpPr/>
      </xdr:nvSpPr>
      <xdr:spPr bwMode="auto">
        <a:xfrm>
          <a:off x="1763955" y="5726602"/>
          <a:ext cx="4112969" cy="550373"/>
        </a:xfrm>
        <a:prstGeom prst="roundRect">
          <a:avLst>
            <a:gd name="adj" fmla="val 16667"/>
          </a:avLst>
        </a:prstGeom>
        <a:solidFill>
          <a:srgbClr val="66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solidFill>
                <a:schemeClr val="bg2">
                  <a:lumMod val="50000"/>
                </a:schemeClr>
              </a:solidFill>
            </a:rPr>
            <a:t>Optional: If required by your organisation, please mention your other projects in column A and fill in the hours worked on these projects.</a:t>
          </a:r>
          <a:endParaRPr/>
        </a:p>
      </xdr:txBody>
    </xdr:sp>
    <xdr:clientData/>
  </xdr:twoCellAnchor>
  <xdr:twoCellAnchor>
    <xdr:from>
      <xdr:col>24</xdr:col>
      <xdr:colOff>202224</xdr:colOff>
      <xdr:row>39</xdr:row>
      <xdr:rowOff>8792</xdr:rowOff>
    </xdr:from>
    <xdr:to>
      <xdr:col>32</xdr:col>
      <xdr:colOff>371475</xdr:colOff>
      <xdr:row>42</xdr:row>
      <xdr:rowOff>9525</xdr:rowOff>
    </xdr:to>
    <xdr:sp macro="" textlink="">
      <xdr:nvSpPr>
        <xdr:cNvPr id="19" name="Abgerundetes Rechteck 18">
          <a:extLst>
            <a:ext uri="{FF2B5EF4-FFF2-40B4-BE49-F238E27FC236}">
              <a16:creationId xmlns:a16="http://schemas.microsoft.com/office/drawing/2014/main" id="{00000000-0008-0000-0300-000013000000}"/>
            </a:ext>
          </a:extLst>
        </xdr:cNvPr>
        <xdr:cNvSpPr/>
      </xdr:nvSpPr>
      <xdr:spPr bwMode="auto">
        <a:xfrm>
          <a:off x="9155724" y="7628792"/>
          <a:ext cx="2921976" cy="572233"/>
        </a:xfrm>
        <a:prstGeom prst="roundRect">
          <a:avLst>
            <a:gd name="adj" fmla="val 16667"/>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t>Describing the work you performed for each task at least monthly will make it easier to provide your input to the periodic technical  reports.</a:t>
          </a:r>
          <a:endParaRPr/>
        </a:p>
      </xdr:txBody>
    </xdr:sp>
    <xdr:clientData/>
  </xdr:twoCellAnchor>
  <xdr:twoCellAnchor>
    <xdr:from>
      <xdr:col>33</xdr:col>
      <xdr:colOff>7327</xdr:colOff>
      <xdr:row>36</xdr:row>
      <xdr:rowOff>7327</xdr:rowOff>
    </xdr:from>
    <xdr:to>
      <xdr:col>35</xdr:col>
      <xdr:colOff>0</xdr:colOff>
      <xdr:row>41</xdr:row>
      <xdr:rowOff>57150</xdr:rowOff>
    </xdr:to>
    <xdr:sp macro="" textlink="">
      <xdr:nvSpPr>
        <xdr:cNvPr id="20" name="Abgerundetes Rechteck 19">
          <a:extLst>
            <a:ext uri="{FF2B5EF4-FFF2-40B4-BE49-F238E27FC236}">
              <a16:creationId xmlns:a16="http://schemas.microsoft.com/office/drawing/2014/main" id="{00000000-0008-0000-0300-000014000000}"/>
            </a:ext>
          </a:extLst>
        </xdr:cNvPr>
        <xdr:cNvSpPr/>
      </xdr:nvSpPr>
      <xdr:spPr bwMode="auto">
        <a:xfrm>
          <a:off x="12475552" y="7055827"/>
          <a:ext cx="1516673" cy="1002323"/>
        </a:xfrm>
        <a:prstGeom prst="roundRect">
          <a:avLst>
            <a:gd name="adj" fmla="val 16667"/>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t>The average number of </a:t>
          </a:r>
          <a:r>
            <a:rPr lang="de-DE" sz="1100" b="1"/>
            <a:t>day-equivalents</a:t>
          </a:r>
          <a:r>
            <a:rPr lang="de-DE" sz="1100"/>
            <a:t> for a full time employee corresponds to 215 days per calendar year.</a:t>
          </a:r>
          <a:endParaRPr/>
        </a:p>
      </xdr:txBody>
    </xdr:sp>
    <xdr:clientData/>
  </xdr:twoCellAnchor>
  <xdr:twoCellAnchor>
    <xdr:from>
      <xdr:col>3</xdr:col>
      <xdr:colOff>139209</xdr:colOff>
      <xdr:row>48</xdr:row>
      <xdr:rowOff>95249</xdr:rowOff>
    </xdr:from>
    <xdr:to>
      <xdr:col>28</xdr:col>
      <xdr:colOff>307730</xdr:colOff>
      <xdr:row>52</xdr:row>
      <xdr:rowOff>51287</xdr:rowOff>
    </xdr:to>
    <xdr:sp macro="" textlink="">
      <xdr:nvSpPr>
        <xdr:cNvPr id="21" name="Abgerundetes Rechteck 20">
          <a:extLst>
            <a:ext uri="{FF2B5EF4-FFF2-40B4-BE49-F238E27FC236}">
              <a16:creationId xmlns:a16="http://schemas.microsoft.com/office/drawing/2014/main" id="{00000000-0008-0000-0300-000015000000}"/>
            </a:ext>
          </a:extLst>
        </xdr:cNvPr>
        <xdr:cNvSpPr/>
      </xdr:nvSpPr>
      <xdr:spPr bwMode="auto">
        <a:xfrm>
          <a:off x="2227383" y="9429749"/>
          <a:ext cx="8447943" cy="718038"/>
        </a:xfrm>
        <a:prstGeom prst="roundRect">
          <a:avLst>
            <a:gd name="adj" fmla="val 16667"/>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defRPr/>
          </a:pPr>
          <a:r>
            <a:rPr lang="de-DE" sz="1100"/>
            <a:t>Please prepare the time sheets timely every month.             Each month should be printed separately, signed in blue ink and dated. </a:t>
          </a:r>
          <a:endParaRPr/>
        </a:p>
        <a:p>
          <a:pPr algn="l">
            <a:defRPr/>
          </a:pPr>
          <a:endParaRPr lang="de-DE" sz="1100"/>
        </a:p>
        <a:p>
          <a:pPr algn="l">
            <a:defRPr/>
          </a:pPr>
          <a:r>
            <a:rPr lang="de-DE" sz="1100"/>
            <a:t>Scanned or digital signatures are not allowed.                        Please send the Excel sheet as well as the original paper version to your administration.</a:t>
          </a:r>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4"/>
  <sheetViews>
    <sheetView showGridLines="0" tabSelected="1" workbookViewId="0"/>
  </sheetViews>
  <sheetFormatPr baseColWidth="10" defaultRowHeight="15" x14ac:dyDescent="0.25"/>
  <cols>
    <col min="1" max="1" width="132.5703125" customWidth="1"/>
  </cols>
  <sheetData>
    <row r="1" spans="1:1" s="1" customFormat="1" x14ac:dyDescent="0.25">
      <c r="A1" s="2" t="s">
        <v>0</v>
      </c>
    </row>
    <row r="2" spans="1:1" s="1" customFormat="1" x14ac:dyDescent="0.25">
      <c r="A2" s="3">
        <v>45231</v>
      </c>
    </row>
    <row r="3" spans="1:1" x14ac:dyDescent="0.25">
      <c r="A3" s="4"/>
    </row>
    <row r="4" spans="1:1" ht="18.75" x14ac:dyDescent="0.3">
      <c r="A4" s="5" t="s">
        <v>1</v>
      </c>
    </row>
    <row r="5" spans="1:1" x14ac:dyDescent="0.25">
      <c r="A5" s="6"/>
    </row>
    <row r="6" spans="1:1" s="1" customFormat="1" ht="30" x14ac:dyDescent="0.25">
      <c r="A6" s="7" t="s">
        <v>2</v>
      </c>
    </row>
    <row r="7" spans="1:1" s="1" customFormat="1" x14ac:dyDescent="0.25">
      <c r="A7" s="6" t="s">
        <v>3</v>
      </c>
    </row>
    <row r="8" spans="1:1" s="1" customFormat="1" x14ac:dyDescent="0.25">
      <c r="A8" s="6" t="s">
        <v>4</v>
      </c>
    </row>
    <row r="9" spans="1:1" s="1" customFormat="1" x14ac:dyDescent="0.25">
      <c r="A9" s="6" t="s">
        <v>5</v>
      </c>
    </row>
    <row r="10" spans="1:1" s="1" customFormat="1" x14ac:dyDescent="0.25">
      <c r="A10" s="6"/>
    </row>
    <row r="11" spans="1:1" s="1" customFormat="1" ht="18.75" x14ac:dyDescent="0.3">
      <c r="A11" s="8" t="s">
        <v>6</v>
      </c>
    </row>
    <row r="12" spans="1:1" ht="106.5" customHeight="1" x14ac:dyDescent="0.25">
      <c r="A12" s="9" t="s">
        <v>7</v>
      </c>
    </row>
    <row r="13" spans="1:1" ht="18.75" x14ac:dyDescent="0.3">
      <c r="A13" s="10" t="s">
        <v>8</v>
      </c>
    </row>
    <row r="14" spans="1:1" s="1" customFormat="1" x14ac:dyDescent="0.25">
      <c r="A14" s="11"/>
    </row>
    <row r="15" spans="1:1" ht="30" x14ac:dyDescent="0.25">
      <c r="A15" s="11" t="s">
        <v>9</v>
      </c>
    </row>
    <row r="16" spans="1:1" x14ac:dyDescent="0.25">
      <c r="A16" s="11" t="s">
        <v>10</v>
      </c>
    </row>
    <row r="17" spans="1:1" x14ac:dyDescent="0.25">
      <c r="A17" s="11" t="s">
        <v>11</v>
      </c>
    </row>
    <row r="18" spans="1:1" x14ac:dyDescent="0.25">
      <c r="A18" s="11" t="s">
        <v>12</v>
      </c>
    </row>
    <row r="19" spans="1:1" s="1" customFormat="1" x14ac:dyDescent="0.25">
      <c r="A19" s="11"/>
    </row>
    <row r="20" spans="1:1" ht="18.75" x14ac:dyDescent="0.3">
      <c r="A20" s="12" t="s">
        <v>6</v>
      </c>
    </row>
    <row r="21" spans="1:1" s="1" customFormat="1" x14ac:dyDescent="0.25">
      <c r="A21" s="11"/>
    </row>
    <row r="22" spans="1:1" ht="30" x14ac:dyDescent="0.25">
      <c r="A22" s="11" t="s">
        <v>13</v>
      </c>
    </row>
    <row r="23" spans="1:1" ht="45" x14ac:dyDescent="0.25">
      <c r="A23" s="11" t="s">
        <v>14</v>
      </c>
    </row>
    <row r="24" spans="1:1" s="1" customFormat="1" x14ac:dyDescent="0.25">
      <c r="A24" s="11"/>
    </row>
  </sheetData>
  <pageMargins left="0.70866141732283472" right="0.70866141732283472" top="0.78740157480314954" bottom="0.78740157480314954" header="0.31496062992125984" footer="0.31496062992125984"/>
  <pageSetup paperSize="9" scale="94"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1.14062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117</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Calendar!B15</f>
        <v>153</v>
      </c>
      <c r="C10" s="41">
        <f>Calendar!C15</f>
        <v>154</v>
      </c>
      <c r="D10" s="41">
        <f>Calendar!D15</f>
        <v>155</v>
      </c>
      <c r="E10" s="41">
        <f>Calendar!E15</f>
        <v>156</v>
      </c>
      <c r="F10" s="41">
        <f>Calendar!F15</f>
        <v>157</v>
      </c>
      <c r="G10" s="41">
        <f>Calendar!G15</f>
        <v>158</v>
      </c>
      <c r="H10" s="41">
        <f>Calendar!H15</f>
        <v>159</v>
      </c>
      <c r="I10" s="41">
        <f>Calendar!I15</f>
        <v>160</v>
      </c>
      <c r="J10" s="41">
        <f>Calendar!J15</f>
        <v>161</v>
      </c>
      <c r="K10" s="41">
        <f>Calendar!K15</f>
        <v>162</v>
      </c>
      <c r="L10" s="41">
        <f>Calendar!L15</f>
        <v>163</v>
      </c>
      <c r="M10" s="41">
        <f>Calendar!M15</f>
        <v>164</v>
      </c>
      <c r="N10" s="41">
        <f>Calendar!N15</f>
        <v>165</v>
      </c>
      <c r="O10" s="41">
        <f>Calendar!O15</f>
        <v>166</v>
      </c>
      <c r="P10" s="41">
        <f>Calendar!P15</f>
        <v>167</v>
      </c>
      <c r="Q10" s="41">
        <f>Calendar!Q15</f>
        <v>168</v>
      </c>
      <c r="R10" s="41">
        <f>Calendar!R15</f>
        <v>169</v>
      </c>
      <c r="S10" s="41">
        <f>Calendar!S15</f>
        <v>170</v>
      </c>
      <c r="T10" s="41">
        <f>Calendar!T15</f>
        <v>171</v>
      </c>
      <c r="U10" s="41">
        <f>Calendar!U15</f>
        <v>172</v>
      </c>
      <c r="V10" s="41">
        <f>Calendar!V15</f>
        <v>173</v>
      </c>
      <c r="W10" s="41">
        <f>Calendar!W15</f>
        <v>174</v>
      </c>
      <c r="X10" s="41">
        <f>Calendar!X15</f>
        <v>175</v>
      </c>
      <c r="Y10" s="41">
        <f>Calendar!Y15</f>
        <v>176</v>
      </c>
      <c r="Z10" s="41">
        <f>Calendar!Z15</f>
        <v>177</v>
      </c>
      <c r="AA10" s="41">
        <f>Calendar!AA15</f>
        <v>178</v>
      </c>
      <c r="AB10" s="41">
        <f>Calendar!AB15</f>
        <v>179</v>
      </c>
      <c r="AC10" s="41">
        <f>Calendar!AC15</f>
        <v>180</v>
      </c>
      <c r="AD10" s="41">
        <f>Calendar!AD15</f>
        <v>181</v>
      </c>
      <c r="AE10" s="41">
        <f>Calendar!AE15</f>
        <v>182</v>
      </c>
      <c r="AF10" s="41" t="str">
        <f>Calendar!AF15</f>
        <v/>
      </c>
      <c r="AG10" s="120" t="s">
        <v>94</v>
      </c>
      <c r="AH10" s="120" t="s">
        <v>95</v>
      </c>
    </row>
    <row r="11" spans="1:45" x14ac:dyDescent="0.25">
      <c r="A11" s="38" t="s">
        <v>96</v>
      </c>
      <c r="B11" s="42">
        <f>Calendar!B16</f>
        <v>153</v>
      </c>
      <c r="C11" s="42">
        <f>Calendar!C16</f>
        <v>154</v>
      </c>
      <c r="D11" s="42">
        <f>Calendar!D16</f>
        <v>155</v>
      </c>
      <c r="E11" s="42">
        <f>Calendar!E16</f>
        <v>156</v>
      </c>
      <c r="F11" s="42">
        <f>Calendar!F16</f>
        <v>157</v>
      </c>
      <c r="G11" s="42">
        <f>Calendar!G16</f>
        <v>158</v>
      </c>
      <c r="H11" s="42">
        <f>Calendar!H16</f>
        <v>159</v>
      </c>
      <c r="I11" s="42">
        <f>Calendar!I16</f>
        <v>160</v>
      </c>
      <c r="J11" s="42">
        <f>Calendar!J16</f>
        <v>161</v>
      </c>
      <c r="K11" s="42">
        <f>Calendar!K16</f>
        <v>162</v>
      </c>
      <c r="L11" s="42">
        <f>Calendar!L16</f>
        <v>163</v>
      </c>
      <c r="M11" s="42">
        <f>Calendar!M16</f>
        <v>164</v>
      </c>
      <c r="N11" s="42">
        <f>Calendar!N16</f>
        <v>165</v>
      </c>
      <c r="O11" s="42">
        <f>Calendar!O16</f>
        <v>166</v>
      </c>
      <c r="P11" s="42">
        <f>Calendar!P16</f>
        <v>167</v>
      </c>
      <c r="Q11" s="42">
        <f>Calendar!Q16</f>
        <v>168</v>
      </c>
      <c r="R11" s="42">
        <f>Calendar!R16</f>
        <v>169</v>
      </c>
      <c r="S11" s="42">
        <f>Calendar!S16</f>
        <v>170</v>
      </c>
      <c r="T11" s="42">
        <f>Calendar!T16</f>
        <v>171</v>
      </c>
      <c r="U11" s="42">
        <f>Calendar!U16</f>
        <v>172</v>
      </c>
      <c r="V11" s="42">
        <f>Calendar!V16</f>
        <v>173</v>
      </c>
      <c r="W11" s="42">
        <f>Calendar!W16</f>
        <v>174</v>
      </c>
      <c r="X11" s="42">
        <f>Calendar!X16</f>
        <v>175</v>
      </c>
      <c r="Y11" s="42">
        <f>Calendar!Y16</f>
        <v>176</v>
      </c>
      <c r="Z11" s="42">
        <f>Calendar!Z16</f>
        <v>177</v>
      </c>
      <c r="AA11" s="42">
        <f>Calendar!AA16</f>
        <v>178</v>
      </c>
      <c r="AB11" s="42">
        <f>Calendar!AB16</f>
        <v>179</v>
      </c>
      <c r="AC11" s="42">
        <f>Calendar!AC16</f>
        <v>180</v>
      </c>
      <c r="AD11" s="42">
        <f>Calendar!AD16</f>
        <v>181</v>
      </c>
      <c r="AE11" s="42">
        <f>Calendar!AE16</f>
        <v>182</v>
      </c>
      <c r="AF11" s="42" t="str">
        <f>Calendar!AF16</f>
        <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152" priority="19">
      <formula>WEEKDAY(B10,2)&gt;5</formula>
    </cfRule>
  </conditionalFormatting>
  <pageMargins left="0.70866141732283472" right="0.70866141732283472" top="0.78740157480314954" bottom="0.78740157480314954" header="0.31496062992125984" footer="0.31496062992125984"/>
  <pageSetup paperSize="9" scale="59"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9C00E6-006F-4746-998E-00B4004700F0}">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2600DF-0077-483F-AFC3-00EE00510053}">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8900C8-00E3-4C98-9810-0084002700CE}">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3D000D-000D-41EC-8C0D-0027007D002A}">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E80001-00FE-4D95-9BF1-003800000001}">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3500B5-00F6-4566-832B-001600EF004F}">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47003E-00D0-481C-AD09-00070039001D}">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740077-00C5-4D73-B019-00B80066004D}">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FD0042-00AF-44AD-A3A8-00AE00AF00C5}">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6C003A-0040-424F-A3F9-008B0059009F}">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5F00DD-0060-4412-914B-002100420079}">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1F00AE-000F-475A-8250-0098009500C6}">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AB0069-00BB-4B0C-B7F5-0079005C00BE}">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AE00CF-00EB-4635-B80B-00B000F40014}">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17009E-0021-4151-A221-004400F1002D}">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04002F-00FE-4D46-BA37-0050003600B6}">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780012-00D9-4664-8C21-007000A8005B}">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DA00B1-00AB-44AD-B409-00DC00C200CE}">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1"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118</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Calendar!B17</f>
        <v>183</v>
      </c>
      <c r="C10" s="41">
        <f>Calendar!C17</f>
        <v>184</v>
      </c>
      <c r="D10" s="41">
        <f>Calendar!D17</f>
        <v>185</v>
      </c>
      <c r="E10" s="41">
        <f>Calendar!E17</f>
        <v>186</v>
      </c>
      <c r="F10" s="41">
        <f>Calendar!F17</f>
        <v>187</v>
      </c>
      <c r="G10" s="41">
        <f>Calendar!G17</f>
        <v>188</v>
      </c>
      <c r="H10" s="41">
        <f>Calendar!H17</f>
        <v>189</v>
      </c>
      <c r="I10" s="41">
        <f>Calendar!I17</f>
        <v>190</v>
      </c>
      <c r="J10" s="41">
        <f>Calendar!J17</f>
        <v>191</v>
      </c>
      <c r="K10" s="41">
        <f>Calendar!K17</f>
        <v>192</v>
      </c>
      <c r="L10" s="41">
        <f>Calendar!L17</f>
        <v>193</v>
      </c>
      <c r="M10" s="41">
        <f>Calendar!M17</f>
        <v>194</v>
      </c>
      <c r="N10" s="41">
        <f>Calendar!N17</f>
        <v>195</v>
      </c>
      <c r="O10" s="41">
        <f>Calendar!O17</f>
        <v>196</v>
      </c>
      <c r="P10" s="41">
        <f>Calendar!P17</f>
        <v>197</v>
      </c>
      <c r="Q10" s="41">
        <f>Calendar!Q17</f>
        <v>198</v>
      </c>
      <c r="R10" s="41">
        <f>Calendar!R17</f>
        <v>199</v>
      </c>
      <c r="S10" s="41">
        <f>Calendar!S17</f>
        <v>200</v>
      </c>
      <c r="T10" s="41">
        <f>Calendar!T17</f>
        <v>201</v>
      </c>
      <c r="U10" s="41">
        <f>Calendar!U17</f>
        <v>202</v>
      </c>
      <c r="V10" s="41">
        <f>Calendar!V17</f>
        <v>203</v>
      </c>
      <c r="W10" s="41">
        <f>Calendar!W17</f>
        <v>204</v>
      </c>
      <c r="X10" s="41">
        <f>Calendar!X17</f>
        <v>205</v>
      </c>
      <c r="Y10" s="41">
        <f>Calendar!Y17</f>
        <v>206</v>
      </c>
      <c r="Z10" s="41">
        <f>Calendar!Z17</f>
        <v>207</v>
      </c>
      <c r="AA10" s="41">
        <f>Calendar!AA17</f>
        <v>208</v>
      </c>
      <c r="AB10" s="41">
        <f>Calendar!AB17</f>
        <v>209</v>
      </c>
      <c r="AC10" s="41">
        <f>Calendar!AC17</f>
        <v>210</v>
      </c>
      <c r="AD10" s="41">
        <f>Calendar!AD17</f>
        <v>211</v>
      </c>
      <c r="AE10" s="41">
        <f>Calendar!AE17</f>
        <v>212</v>
      </c>
      <c r="AF10" s="41">
        <f>Calendar!AF17</f>
        <v>213</v>
      </c>
      <c r="AG10" s="120" t="s">
        <v>94</v>
      </c>
      <c r="AH10" s="120" t="s">
        <v>95</v>
      </c>
    </row>
    <row r="11" spans="1:45" x14ac:dyDescent="0.25">
      <c r="A11" s="38" t="s">
        <v>96</v>
      </c>
      <c r="B11" s="42">
        <f>Calendar!B18</f>
        <v>183</v>
      </c>
      <c r="C11" s="42">
        <f>Calendar!C18</f>
        <v>184</v>
      </c>
      <c r="D11" s="42">
        <f>Calendar!D18</f>
        <v>185</v>
      </c>
      <c r="E11" s="42">
        <f>Calendar!E18</f>
        <v>186</v>
      </c>
      <c r="F11" s="42">
        <f>Calendar!F18</f>
        <v>187</v>
      </c>
      <c r="G11" s="42">
        <f>Calendar!G18</f>
        <v>188</v>
      </c>
      <c r="H11" s="42">
        <f>Calendar!H18</f>
        <v>189</v>
      </c>
      <c r="I11" s="42">
        <f>Calendar!I18</f>
        <v>190</v>
      </c>
      <c r="J11" s="42">
        <f>Calendar!J18</f>
        <v>191</v>
      </c>
      <c r="K11" s="42">
        <f>Calendar!K18</f>
        <v>192</v>
      </c>
      <c r="L11" s="42">
        <f>Calendar!L18</f>
        <v>193</v>
      </c>
      <c r="M11" s="42">
        <f>Calendar!M18</f>
        <v>194</v>
      </c>
      <c r="N11" s="42">
        <f>Calendar!N18</f>
        <v>195</v>
      </c>
      <c r="O11" s="42">
        <f>Calendar!O18</f>
        <v>196</v>
      </c>
      <c r="P11" s="42">
        <f>Calendar!P18</f>
        <v>197</v>
      </c>
      <c r="Q11" s="42">
        <f>Calendar!Q18</f>
        <v>198</v>
      </c>
      <c r="R11" s="42">
        <f>Calendar!R18</f>
        <v>199</v>
      </c>
      <c r="S11" s="42">
        <f>Calendar!S18</f>
        <v>200</v>
      </c>
      <c r="T11" s="42">
        <f>Calendar!T18</f>
        <v>201</v>
      </c>
      <c r="U11" s="42">
        <f>Calendar!U18</f>
        <v>202</v>
      </c>
      <c r="V11" s="42">
        <f>Calendar!V18</f>
        <v>203</v>
      </c>
      <c r="W11" s="42">
        <f>Calendar!W18</f>
        <v>204</v>
      </c>
      <c r="X11" s="42">
        <f>Calendar!X18</f>
        <v>205</v>
      </c>
      <c r="Y11" s="42">
        <f>Calendar!Y18</f>
        <v>206</v>
      </c>
      <c r="Z11" s="42">
        <f>Calendar!Z18</f>
        <v>207</v>
      </c>
      <c r="AA11" s="42">
        <f>Calendar!AA18</f>
        <v>208</v>
      </c>
      <c r="AB11" s="42">
        <f>Calendar!AB18</f>
        <v>209</v>
      </c>
      <c r="AC11" s="42">
        <f>Calendar!AC18</f>
        <v>210</v>
      </c>
      <c r="AD11" s="42">
        <f>Calendar!AD18</f>
        <v>211</v>
      </c>
      <c r="AE11" s="42">
        <f>Calendar!AE18</f>
        <v>212</v>
      </c>
      <c r="AF11" s="42">
        <f>Calendar!AF18</f>
        <v>213</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65">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65">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65">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133" priority="19">
      <formula>WEEKDAY(B10,2)&gt;5</formula>
    </cfRule>
  </conditionalFormatting>
  <pageMargins left="0.70866141732283472" right="0.70866141732283472" top="0.78740157480314954" bottom="0.78740157480314954" header="0.31496062992125984" footer="0.31496062992125984"/>
  <pageSetup paperSize="9" scale="59"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CE0004-00B7-4117-B86D-001900F6009C}">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500093-0027-4482-A9E0-001500A900B6}">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B70072-0005-451A-9D47-0053006F00EA}">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3100E0-00A9-4443-8B76-00A4008B00FB}">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830000-009D-44CD-A9C6-006500BF00FE}">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270019-0031-4A3D-8973-009E00150046}">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6D0071-0030-4172-BDDC-00BE006D00A0}">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BD0030-0060-4EBF-B04D-007F001600BC}">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79006F-000E-4732-AD87-000E0095001F}">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DE0088-005B-403E-B679-0042000D0024}">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3300A7-000A-4C77-A3D3-0099004600C8}">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A6009C-0062-4587-ADE1-003200270020}">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DD00A2-0001-43B9-8E14-009200AB00F7}">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08002C-00C6-4E40-AF63-003E00E4000F}">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F000B7-00EA-46CF-B57B-004300C5000D}">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42003E-006C-4E4B-A1C8-00CF00E90011}">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E100AE-000E-41D2-9A56-006B00D00017}">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C0003B-005A-40B3-B800-002E00EC00F2}">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1.14062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119</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Calendar!B19</f>
        <v>214</v>
      </c>
      <c r="C10" s="41">
        <f>Calendar!C19</f>
        <v>215</v>
      </c>
      <c r="D10" s="41">
        <f>Calendar!D19</f>
        <v>216</v>
      </c>
      <c r="E10" s="41">
        <f>Calendar!E19</f>
        <v>217</v>
      </c>
      <c r="F10" s="41">
        <f>Calendar!F19</f>
        <v>218</v>
      </c>
      <c r="G10" s="41">
        <f>Calendar!G19</f>
        <v>219</v>
      </c>
      <c r="H10" s="41">
        <f>Calendar!H19</f>
        <v>220</v>
      </c>
      <c r="I10" s="41">
        <f>Calendar!I19</f>
        <v>221</v>
      </c>
      <c r="J10" s="41">
        <f>Calendar!J19</f>
        <v>222</v>
      </c>
      <c r="K10" s="41">
        <f>Calendar!K19</f>
        <v>223</v>
      </c>
      <c r="L10" s="41">
        <f>Calendar!L19</f>
        <v>224</v>
      </c>
      <c r="M10" s="41">
        <f>Calendar!M19</f>
        <v>225</v>
      </c>
      <c r="N10" s="41">
        <f>Calendar!N19</f>
        <v>226</v>
      </c>
      <c r="O10" s="41">
        <f>Calendar!O19</f>
        <v>227</v>
      </c>
      <c r="P10" s="41">
        <f>Calendar!P19</f>
        <v>228</v>
      </c>
      <c r="Q10" s="41">
        <f>Calendar!Q19</f>
        <v>229</v>
      </c>
      <c r="R10" s="41">
        <f>Calendar!R19</f>
        <v>230</v>
      </c>
      <c r="S10" s="41">
        <f>Calendar!S19</f>
        <v>231</v>
      </c>
      <c r="T10" s="41">
        <f>Calendar!T19</f>
        <v>232</v>
      </c>
      <c r="U10" s="41">
        <f>Calendar!U19</f>
        <v>233</v>
      </c>
      <c r="V10" s="41">
        <f>Calendar!V19</f>
        <v>234</v>
      </c>
      <c r="W10" s="41">
        <f>Calendar!W19</f>
        <v>235</v>
      </c>
      <c r="X10" s="41">
        <f>Calendar!X19</f>
        <v>236</v>
      </c>
      <c r="Y10" s="41">
        <f>Calendar!Y19</f>
        <v>237</v>
      </c>
      <c r="Z10" s="41">
        <f>Calendar!Z19</f>
        <v>238</v>
      </c>
      <c r="AA10" s="41">
        <f>Calendar!AA19</f>
        <v>239</v>
      </c>
      <c r="AB10" s="41">
        <f>Calendar!AB19</f>
        <v>240</v>
      </c>
      <c r="AC10" s="41">
        <f>Calendar!AC19</f>
        <v>241</v>
      </c>
      <c r="AD10" s="41">
        <f>Calendar!AD19</f>
        <v>242</v>
      </c>
      <c r="AE10" s="41">
        <f>Calendar!AE19</f>
        <v>243</v>
      </c>
      <c r="AF10" s="41">
        <f>Calendar!AF19</f>
        <v>244</v>
      </c>
      <c r="AG10" s="120" t="s">
        <v>94</v>
      </c>
      <c r="AH10" s="120" t="s">
        <v>95</v>
      </c>
    </row>
    <row r="11" spans="1:45" x14ac:dyDescent="0.25">
      <c r="A11" s="38" t="s">
        <v>96</v>
      </c>
      <c r="B11" s="42">
        <f>Calendar!B20</f>
        <v>214</v>
      </c>
      <c r="C11" s="42">
        <f>Calendar!C20</f>
        <v>215</v>
      </c>
      <c r="D11" s="42">
        <f>Calendar!D20</f>
        <v>216</v>
      </c>
      <c r="E11" s="42">
        <f>Calendar!E20</f>
        <v>217</v>
      </c>
      <c r="F11" s="42">
        <f>Calendar!F20</f>
        <v>218</v>
      </c>
      <c r="G11" s="42">
        <f>Calendar!G20</f>
        <v>219</v>
      </c>
      <c r="H11" s="42">
        <f>Calendar!H20</f>
        <v>220</v>
      </c>
      <c r="I11" s="42">
        <f>Calendar!I20</f>
        <v>221</v>
      </c>
      <c r="J11" s="42">
        <f>Calendar!J20</f>
        <v>222</v>
      </c>
      <c r="K11" s="42">
        <f>Calendar!K20</f>
        <v>223</v>
      </c>
      <c r="L11" s="42">
        <f>Calendar!L20</f>
        <v>224</v>
      </c>
      <c r="M11" s="42">
        <f>Calendar!M20</f>
        <v>225</v>
      </c>
      <c r="N11" s="42">
        <f>Calendar!N20</f>
        <v>226</v>
      </c>
      <c r="O11" s="42">
        <f>Calendar!O20</f>
        <v>227</v>
      </c>
      <c r="P11" s="42">
        <f>Calendar!P20</f>
        <v>228</v>
      </c>
      <c r="Q11" s="42">
        <f>Calendar!Q20</f>
        <v>229</v>
      </c>
      <c r="R11" s="42">
        <f>Calendar!R20</f>
        <v>230</v>
      </c>
      <c r="S11" s="42">
        <f>Calendar!S20</f>
        <v>231</v>
      </c>
      <c r="T11" s="42">
        <f>Calendar!T20</f>
        <v>232</v>
      </c>
      <c r="U11" s="42">
        <f>Calendar!U20</f>
        <v>233</v>
      </c>
      <c r="V11" s="42">
        <f>Calendar!V20</f>
        <v>234</v>
      </c>
      <c r="W11" s="42">
        <f>Calendar!W20</f>
        <v>235</v>
      </c>
      <c r="X11" s="42">
        <f>Calendar!X20</f>
        <v>236</v>
      </c>
      <c r="Y11" s="42">
        <f>Calendar!Y20</f>
        <v>237</v>
      </c>
      <c r="Z11" s="42">
        <f>Calendar!Z20</f>
        <v>238</v>
      </c>
      <c r="AA11" s="42">
        <f>Calendar!AA20</f>
        <v>239</v>
      </c>
      <c r="AB11" s="42">
        <f>Calendar!AB20</f>
        <v>240</v>
      </c>
      <c r="AC11" s="42">
        <f>Calendar!AC20</f>
        <v>241</v>
      </c>
      <c r="AD11" s="42">
        <f>Calendar!AD20</f>
        <v>242</v>
      </c>
      <c r="AE11" s="42">
        <f>Calendar!AE20</f>
        <v>243</v>
      </c>
      <c r="AF11" s="42">
        <f>Calendar!AF20</f>
        <v>244</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114" priority="19">
      <formula>WEEKDAY(B10,2)&gt;5</formula>
    </cfRule>
  </conditionalFormatting>
  <pageMargins left="0.70866141732283472" right="0.70866141732283472" top="0.78740157480314954" bottom="0.78740157480314954" header="0.31496062992125984" footer="0.31496062992125984"/>
  <pageSetup paperSize="9" scale="55"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7A00DF-00FB-4968-9D97-0044007E001F}">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DD00D4-00B0-43EA-A26D-000200DC0021}">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7D000F-004A-495D-9A74-000F0003009C}">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3200AB-004B-4D4E-A5B7-006C005300C8}">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300045-00D2-4E0E-9412-006100BD00F9}">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940076-00F8-42F7-8FE8-0023004700AF}">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9900D5-00F3-44D0-8E93-00E3008600FB}">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8600C7-0075-468C-9DE1-00CA00410046}">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AA0071-00DF-43FB-8EFE-009A00290032}">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8700B2-00BA-428C-8389-004400940027}">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CF00AA-00B5-4589-A83B-00E000960040}">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1B0009-002C-46E9-83C9-0064007400F7}">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AA00FB-00CD-4F83-B2D4-005C00A30055}">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3A0076-007B-4CF9-9AD7-00C8003F0062}">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020069-00F5-4D0B-84AE-004B00560011}">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4F006D-008F-40FA-AE9A-008600CE0069}">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F90060-009A-4897-82FB-009F00CA0033}">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B4000D-005E-4AA3-9739-00E8002800D9}">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2.14062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120</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Calendar!B21</f>
        <v>245</v>
      </c>
      <c r="C10" s="41">
        <f>Calendar!C21</f>
        <v>246</v>
      </c>
      <c r="D10" s="41">
        <f>Calendar!D21</f>
        <v>247</v>
      </c>
      <c r="E10" s="41">
        <f>Calendar!E21</f>
        <v>248</v>
      </c>
      <c r="F10" s="41">
        <f>Calendar!F21</f>
        <v>249</v>
      </c>
      <c r="G10" s="41">
        <f>Calendar!G21</f>
        <v>250</v>
      </c>
      <c r="H10" s="41">
        <f>Calendar!H21</f>
        <v>251</v>
      </c>
      <c r="I10" s="41">
        <f>Calendar!I21</f>
        <v>252</v>
      </c>
      <c r="J10" s="41">
        <f>Calendar!J21</f>
        <v>253</v>
      </c>
      <c r="K10" s="41">
        <f>Calendar!K21</f>
        <v>254</v>
      </c>
      <c r="L10" s="41">
        <f>Calendar!L21</f>
        <v>255</v>
      </c>
      <c r="M10" s="41">
        <f>Calendar!M21</f>
        <v>256</v>
      </c>
      <c r="N10" s="41">
        <f>Calendar!N21</f>
        <v>257</v>
      </c>
      <c r="O10" s="41">
        <f>Calendar!O21</f>
        <v>258</v>
      </c>
      <c r="P10" s="41">
        <f>Calendar!P21</f>
        <v>259</v>
      </c>
      <c r="Q10" s="41">
        <f>Calendar!Q21</f>
        <v>260</v>
      </c>
      <c r="R10" s="41">
        <f>Calendar!R21</f>
        <v>261</v>
      </c>
      <c r="S10" s="41">
        <f>Calendar!S21</f>
        <v>262</v>
      </c>
      <c r="T10" s="41">
        <f>Calendar!T21</f>
        <v>263</v>
      </c>
      <c r="U10" s="41">
        <f>Calendar!U21</f>
        <v>264</v>
      </c>
      <c r="V10" s="41">
        <f>Calendar!V21</f>
        <v>265</v>
      </c>
      <c r="W10" s="41">
        <f>Calendar!W21</f>
        <v>266</v>
      </c>
      <c r="X10" s="41">
        <f>Calendar!X21</f>
        <v>267</v>
      </c>
      <c r="Y10" s="41">
        <f>Calendar!Y21</f>
        <v>268</v>
      </c>
      <c r="Z10" s="41">
        <f>Calendar!Z21</f>
        <v>269</v>
      </c>
      <c r="AA10" s="41">
        <f>Calendar!AA21</f>
        <v>270</v>
      </c>
      <c r="AB10" s="41">
        <f>Calendar!AB21</f>
        <v>271</v>
      </c>
      <c r="AC10" s="41">
        <f>Calendar!AC21</f>
        <v>272</v>
      </c>
      <c r="AD10" s="41">
        <f>Calendar!AD21</f>
        <v>273</v>
      </c>
      <c r="AE10" s="41">
        <f>Calendar!AE21</f>
        <v>274</v>
      </c>
      <c r="AF10" s="41" t="str">
        <f>Calendar!AF21</f>
        <v/>
      </c>
      <c r="AG10" s="120" t="s">
        <v>94</v>
      </c>
      <c r="AH10" s="120" t="s">
        <v>95</v>
      </c>
    </row>
    <row r="11" spans="1:45" x14ac:dyDescent="0.25">
      <c r="A11" s="38" t="s">
        <v>96</v>
      </c>
      <c r="B11" s="42">
        <f>Calendar!B22</f>
        <v>245</v>
      </c>
      <c r="C11" s="42">
        <f>Calendar!C22</f>
        <v>246</v>
      </c>
      <c r="D11" s="42">
        <f>Calendar!D22</f>
        <v>247</v>
      </c>
      <c r="E11" s="42">
        <f>Calendar!E22</f>
        <v>248</v>
      </c>
      <c r="F11" s="42">
        <f>Calendar!F22</f>
        <v>249</v>
      </c>
      <c r="G11" s="42">
        <f>Calendar!G22</f>
        <v>250</v>
      </c>
      <c r="H11" s="42">
        <f>Calendar!H22</f>
        <v>251</v>
      </c>
      <c r="I11" s="42">
        <f>Calendar!I22</f>
        <v>252</v>
      </c>
      <c r="J11" s="42">
        <f>Calendar!J22</f>
        <v>253</v>
      </c>
      <c r="K11" s="42">
        <f>Calendar!K22</f>
        <v>254</v>
      </c>
      <c r="L11" s="42">
        <f>Calendar!L22</f>
        <v>255</v>
      </c>
      <c r="M11" s="42">
        <f>Calendar!M22</f>
        <v>256</v>
      </c>
      <c r="N11" s="42">
        <f>Calendar!N22</f>
        <v>257</v>
      </c>
      <c r="O11" s="42">
        <f>Calendar!O22</f>
        <v>258</v>
      </c>
      <c r="P11" s="42">
        <f>Calendar!P22</f>
        <v>259</v>
      </c>
      <c r="Q11" s="42">
        <f>Calendar!Q22</f>
        <v>260</v>
      </c>
      <c r="R11" s="42">
        <f>Calendar!R22</f>
        <v>261</v>
      </c>
      <c r="S11" s="42">
        <f>Calendar!S22</f>
        <v>262</v>
      </c>
      <c r="T11" s="42">
        <f>Calendar!T22</f>
        <v>263</v>
      </c>
      <c r="U11" s="42">
        <f>Calendar!U22</f>
        <v>264</v>
      </c>
      <c r="V11" s="42">
        <f>Calendar!V22</f>
        <v>265</v>
      </c>
      <c r="W11" s="42">
        <f>Calendar!W22</f>
        <v>266</v>
      </c>
      <c r="X11" s="42">
        <f>Calendar!X22</f>
        <v>267</v>
      </c>
      <c r="Y11" s="42">
        <f>Calendar!Y22</f>
        <v>268</v>
      </c>
      <c r="Z11" s="42">
        <f>Calendar!Z22</f>
        <v>269</v>
      </c>
      <c r="AA11" s="42">
        <f>Calendar!AA22</f>
        <v>270</v>
      </c>
      <c r="AB11" s="42">
        <f>Calendar!AB22</f>
        <v>271</v>
      </c>
      <c r="AC11" s="42">
        <f>Calendar!AC22</f>
        <v>272</v>
      </c>
      <c r="AD11" s="42">
        <f>Calendar!AD22</f>
        <v>273</v>
      </c>
      <c r="AE11" s="42">
        <f>Calendar!AE22</f>
        <v>274</v>
      </c>
      <c r="AF11" s="42" t="str">
        <f>Calendar!AF22</f>
        <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95" priority="19">
      <formula>WEEKDAY(B10,2)&gt;5</formula>
    </cfRule>
  </conditionalFormatting>
  <pageMargins left="0.70866141732283472" right="0.70866141732283472" top="0.78740157480314954" bottom="0.78740157480314954" header="0.31496062992125984" footer="0.31496062992125984"/>
  <pageSetup paperSize="9" scale="59"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B600C2-00B8-4F4D-8C8F-004E005800B4}">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E200D0-0020-4A09-AB5B-00C0006E003F}">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CA00A1-00C2-4A16-B6F1-00B500B80049}">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2D001D-004C-45A7-95E2-008A00EF001A}">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DA0076-007C-449B-91A0-00AD00250094}">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A000D6-0082-4357-B6B1-00B1003600EB}">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69001B-002D-404E-8C5E-008C008C003A}">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8500F2-00EE-4BF1-8369-00D000A5001D}">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070089-0067-481C-B998-00F1009F0013}">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F70094-00D1-4FBC-9F64-00FB003A009D}">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6B0015-0063-424E-92BD-00480021005D}">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E70080-0022-40D3-97B1-003000E50009}">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7500E4-001E-45D8-9B5E-0095007100C1}">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0E000C-00FE-46B1-A0DF-006A00DF0059}">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C100D9-00CF-4FB8-A1AA-00BA0054001F}">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ED006F-003B-4F2B-9581-00BB000900B5}">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7C00FA-00AF-4F23-8A2E-00CA000500AC}">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82004E-009E-4762-B68B-00920064008E}">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1.710937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121</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Calendar!B23</f>
        <v>275</v>
      </c>
      <c r="C10" s="41">
        <f>Calendar!C23</f>
        <v>276</v>
      </c>
      <c r="D10" s="41">
        <f>Calendar!D23</f>
        <v>277</v>
      </c>
      <c r="E10" s="41">
        <f>Calendar!E23</f>
        <v>278</v>
      </c>
      <c r="F10" s="41">
        <f>Calendar!F23</f>
        <v>279</v>
      </c>
      <c r="G10" s="41">
        <f>Calendar!G23</f>
        <v>280</v>
      </c>
      <c r="H10" s="41">
        <f>Calendar!H23</f>
        <v>281</v>
      </c>
      <c r="I10" s="41">
        <f>Calendar!I23</f>
        <v>282</v>
      </c>
      <c r="J10" s="41">
        <f>Calendar!J23</f>
        <v>283</v>
      </c>
      <c r="K10" s="41">
        <f>Calendar!K23</f>
        <v>284</v>
      </c>
      <c r="L10" s="41">
        <f>Calendar!L23</f>
        <v>285</v>
      </c>
      <c r="M10" s="41">
        <f>Calendar!M23</f>
        <v>286</v>
      </c>
      <c r="N10" s="41">
        <f>Calendar!N23</f>
        <v>287</v>
      </c>
      <c r="O10" s="41">
        <f>Calendar!O23</f>
        <v>288</v>
      </c>
      <c r="P10" s="41">
        <f>Calendar!P23</f>
        <v>289</v>
      </c>
      <c r="Q10" s="41">
        <f>Calendar!Q23</f>
        <v>290</v>
      </c>
      <c r="R10" s="41">
        <f>Calendar!R23</f>
        <v>291</v>
      </c>
      <c r="S10" s="41">
        <f>Calendar!S23</f>
        <v>292</v>
      </c>
      <c r="T10" s="41">
        <f>Calendar!T23</f>
        <v>293</v>
      </c>
      <c r="U10" s="41">
        <f>Calendar!U23</f>
        <v>294</v>
      </c>
      <c r="V10" s="41">
        <f>Calendar!V23</f>
        <v>295</v>
      </c>
      <c r="W10" s="41">
        <f>Calendar!W23</f>
        <v>296</v>
      </c>
      <c r="X10" s="41">
        <f>Calendar!X23</f>
        <v>297</v>
      </c>
      <c r="Y10" s="41">
        <f>Calendar!Y23</f>
        <v>298</v>
      </c>
      <c r="Z10" s="41">
        <f>Calendar!Z23</f>
        <v>299</v>
      </c>
      <c r="AA10" s="41">
        <f>Calendar!AA23</f>
        <v>300</v>
      </c>
      <c r="AB10" s="41">
        <f>Calendar!AB23</f>
        <v>301</v>
      </c>
      <c r="AC10" s="41">
        <f>Calendar!AC23</f>
        <v>302</v>
      </c>
      <c r="AD10" s="41">
        <f>Calendar!AD23</f>
        <v>303</v>
      </c>
      <c r="AE10" s="41">
        <f>Calendar!AE23</f>
        <v>304</v>
      </c>
      <c r="AF10" s="41">
        <f>Calendar!AF23</f>
        <v>305</v>
      </c>
      <c r="AG10" s="120" t="s">
        <v>94</v>
      </c>
      <c r="AH10" s="120" t="s">
        <v>95</v>
      </c>
    </row>
    <row r="11" spans="1:45" x14ac:dyDescent="0.25">
      <c r="A11" s="38" t="s">
        <v>96</v>
      </c>
      <c r="B11" s="42">
        <f>Calendar!B24</f>
        <v>275</v>
      </c>
      <c r="C11" s="42">
        <f>Calendar!C24</f>
        <v>276</v>
      </c>
      <c r="D11" s="42">
        <f>Calendar!D24</f>
        <v>277</v>
      </c>
      <c r="E11" s="42">
        <f>Calendar!E24</f>
        <v>278</v>
      </c>
      <c r="F11" s="42">
        <f>Calendar!F24</f>
        <v>279</v>
      </c>
      <c r="G11" s="42">
        <f>Calendar!G24</f>
        <v>280</v>
      </c>
      <c r="H11" s="42">
        <f>Calendar!H24</f>
        <v>281</v>
      </c>
      <c r="I11" s="42">
        <f>Calendar!I24</f>
        <v>282</v>
      </c>
      <c r="J11" s="42">
        <f>Calendar!J24</f>
        <v>283</v>
      </c>
      <c r="K11" s="42">
        <f>Calendar!K24</f>
        <v>284</v>
      </c>
      <c r="L11" s="42">
        <f>Calendar!L24</f>
        <v>285</v>
      </c>
      <c r="M11" s="42">
        <f>Calendar!M24</f>
        <v>286</v>
      </c>
      <c r="N11" s="42">
        <f>Calendar!N24</f>
        <v>287</v>
      </c>
      <c r="O11" s="42">
        <f>Calendar!O24</f>
        <v>288</v>
      </c>
      <c r="P11" s="42">
        <f>Calendar!P24</f>
        <v>289</v>
      </c>
      <c r="Q11" s="42">
        <f>Calendar!Q24</f>
        <v>290</v>
      </c>
      <c r="R11" s="42">
        <f>Calendar!R24</f>
        <v>291</v>
      </c>
      <c r="S11" s="42">
        <f>Calendar!S24</f>
        <v>292</v>
      </c>
      <c r="T11" s="42">
        <f>Calendar!T24</f>
        <v>293</v>
      </c>
      <c r="U11" s="42">
        <f>Calendar!U24</f>
        <v>294</v>
      </c>
      <c r="V11" s="42">
        <f>Calendar!V24</f>
        <v>295</v>
      </c>
      <c r="W11" s="42">
        <f>Calendar!W24</f>
        <v>296</v>
      </c>
      <c r="X11" s="42">
        <f>Calendar!X24</f>
        <v>297</v>
      </c>
      <c r="Y11" s="42">
        <f>Calendar!Y24</f>
        <v>298</v>
      </c>
      <c r="Z11" s="42">
        <f>Calendar!Z24</f>
        <v>299</v>
      </c>
      <c r="AA11" s="42">
        <f>Calendar!AA24</f>
        <v>300</v>
      </c>
      <c r="AB11" s="42">
        <f>Calendar!AB24</f>
        <v>301</v>
      </c>
      <c r="AC11" s="42">
        <f>Calendar!AC24</f>
        <v>302</v>
      </c>
      <c r="AD11" s="42">
        <f>Calendar!AD24</f>
        <v>303</v>
      </c>
      <c r="AE11" s="42">
        <f>Calendar!AE24</f>
        <v>304</v>
      </c>
      <c r="AF11" s="42">
        <f>Calendar!AF24</f>
        <v>305</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76" priority="19">
      <formula>WEEKDAY(B10,2)&gt;5</formula>
    </cfRule>
  </conditionalFormatting>
  <pageMargins left="0.70866141732283472" right="0.70866141732283472" top="0.78740157480314954" bottom="0.78740157480314954" header="0.31496062992125984" footer="0.31496062992125984"/>
  <pageSetup paperSize="9" scale="59"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8D006C-00C9-43D8-8040-00F0000800F3}">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F3002A-008E-4A65-BBF4-009400B6008A}">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4D00D6-0081-435A-8F27-003300BC00F2}">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6300EE-0064-4190-B9F4-00F800C60089}">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1300FE-004D-4089-93A4-00610004008C}">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12005B-00EA-4220-AEEC-00C000920003}">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99004E-003D-430F-9163-0067008E00A6}">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3700F7-00E9-4FAB-9686-00FA00470004}">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A80089-0025-42A5-979C-0026005800ED}">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DA00EA-006C-4C34-894E-0010004900B7}">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9300A3-002A-4A8F-BC0F-00DB005100FA}">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730054-001E-4686-94CF-0027009D0071}">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5700C4-0072-449F-8CED-00E9007A0076}">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3B00CA-0019-4141-B689-002F00D500BC}">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41008D-00E8-46D0-800C-004500A6006B}">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480080-00B1-45D2-936C-005D00B40086}">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980022-0029-45DC-A876-00640069002C}">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D6007A-0052-446B-8800-0088005100FE}">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2.710937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122</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Calendar!B25</f>
        <v>306</v>
      </c>
      <c r="C10" s="41">
        <f>Calendar!C25</f>
        <v>307</v>
      </c>
      <c r="D10" s="41">
        <f>Calendar!D25</f>
        <v>308</v>
      </c>
      <c r="E10" s="41">
        <f>Calendar!E25</f>
        <v>309</v>
      </c>
      <c r="F10" s="41">
        <f>Calendar!F25</f>
        <v>310</v>
      </c>
      <c r="G10" s="41">
        <f>Calendar!G25</f>
        <v>311</v>
      </c>
      <c r="H10" s="41">
        <f>Calendar!H25</f>
        <v>312</v>
      </c>
      <c r="I10" s="41">
        <f>Calendar!I25</f>
        <v>313</v>
      </c>
      <c r="J10" s="41">
        <f>Calendar!J25</f>
        <v>314</v>
      </c>
      <c r="K10" s="41">
        <f>Calendar!K25</f>
        <v>315</v>
      </c>
      <c r="L10" s="41">
        <f>Calendar!L25</f>
        <v>316</v>
      </c>
      <c r="M10" s="41">
        <f>Calendar!M25</f>
        <v>317</v>
      </c>
      <c r="N10" s="41">
        <f>Calendar!N25</f>
        <v>318</v>
      </c>
      <c r="O10" s="41">
        <f>Calendar!O25</f>
        <v>319</v>
      </c>
      <c r="P10" s="41">
        <f>Calendar!P25</f>
        <v>320</v>
      </c>
      <c r="Q10" s="41">
        <f>Calendar!Q25</f>
        <v>321</v>
      </c>
      <c r="R10" s="41">
        <f>Calendar!R25</f>
        <v>322</v>
      </c>
      <c r="S10" s="41">
        <f>Calendar!S25</f>
        <v>323</v>
      </c>
      <c r="T10" s="41">
        <f>Calendar!T25</f>
        <v>324</v>
      </c>
      <c r="U10" s="41">
        <f>Calendar!U25</f>
        <v>325</v>
      </c>
      <c r="V10" s="41">
        <f>Calendar!V25</f>
        <v>326</v>
      </c>
      <c r="W10" s="41">
        <f>Calendar!W25</f>
        <v>327</v>
      </c>
      <c r="X10" s="41">
        <f>Calendar!X25</f>
        <v>328</v>
      </c>
      <c r="Y10" s="41">
        <f>Calendar!Y25</f>
        <v>329</v>
      </c>
      <c r="Z10" s="41">
        <f>Calendar!Z25</f>
        <v>330</v>
      </c>
      <c r="AA10" s="41">
        <f>Calendar!AA25</f>
        <v>331</v>
      </c>
      <c r="AB10" s="41">
        <f>Calendar!AB25</f>
        <v>332</v>
      </c>
      <c r="AC10" s="41">
        <f>Calendar!AC25</f>
        <v>333</v>
      </c>
      <c r="AD10" s="41">
        <f>Calendar!AD25</f>
        <v>334</v>
      </c>
      <c r="AE10" s="41">
        <f>Calendar!AE25</f>
        <v>335</v>
      </c>
      <c r="AF10" s="41" t="str">
        <f>Calendar!AF25</f>
        <v/>
      </c>
      <c r="AG10" s="120" t="s">
        <v>94</v>
      </c>
      <c r="AH10" s="120" t="s">
        <v>95</v>
      </c>
    </row>
    <row r="11" spans="1:45" x14ac:dyDescent="0.25">
      <c r="A11" s="38" t="s">
        <v>96</v>
      </c>
      <c r="B11" s="42">
        <f>Calendar!B26</f>
        <v>306</v>
      </c>
      <c r="C11" s="42">
        <f>Calendar!C26</f>
        <v>307</v>
      </c>
      <c r="D11" s="42">
        <f>Calendar!D26</f>
        <v>308</v>
      </c>
      <c r="E11" s="42">
        <f>Calendar!E26</f>
        <v>309</v>
      </c>
      <c r="F11" s="42">
        <f>Calendar!F26</f>
        <v>310</v>
      </c>
      <c r="G11" s="42">
        <f>Calendar!G26</f>
        <v>311</v>
      </c>
      <c r="H11" s="42">
        <f>Calendar!H26</f>
        <v>312</v>
      </c>
      <c r="I11" s="42">
        <f>Calendar!I26</f>
        <v>313</v>
      </c>
      <c r="J11" s="42">
        <f>Calendar!J26</f>
        <v>314</v>
      </c>
      <c r="K11" s="42">
        <f>Calendar!K26</f>
        <v>315</v>
      </c>
      <c r="L11" s="42">
        <f>Calendar!L26</f>
        <v>316</v>
      </c>
      <c r="M11" s="42">
        <f>Calendar!M26</f>
        <v>317</v>
      </c>
      <c r="N11" s="42">
        <f>Calendar!N26</f>
        <v>318</v>
      </c>
      <c r="O11" s="42">
        <f>Calendar!O26</f>
        <v>319</v>
      </c>
      <c r="P11" s="42">
        <f>Calendar!P26</f>
        <v>320</v>
      </c>
      <c r="Q11" s="42">
        <f>Calendar!Q26</f>
        <v>321</v>
      </c>
      <c r="R11" s="42">
        <f>Calendar!R26</f>
        <v>322</v>
      </c>
      <c r="S11" s="42">
        <f>Calendar!S26</f>
        <v>323</v>
      </c>
      <c r="T11" s="42">
        <f>Calendar!T26</f>
        <v>324</v>
      </c>
      <c r="U11" s="42">
        <f>Calendar!U26</f>
        <v>325</v>
      </c>
      <c r="V11" s="42">
        <f>Calendar!V26</f>
        <v>326</v>
      </c>
      <c r="W11" s="42">
        <f>Calendar!W26</f>
        <v>327</v>
      </c>
      <c r="X11" s="42">
        <f>Calendar!X26</f>
        <v>328</v>
      </c>
      <c r="Y11" s="42">
        <f>Calendar!Y26</f>
        <v>329</v>
      </c>
      <c r="Z11" s="42">
        <f>Calendar!Z26</f>
        <v>330</v>
      </c>
      <c r="AA11" s="42">
        <f>Calendar!AA26</f>
        <v>331</v>
      </c>
      <c r="AB11" s="42">
        <f>Calendar!AB26</f>
        <v>332</v>
      </c>
      <c r="AC11" s="42">
        <f>Calendar!AC26</f>
        <v>333</v>
      </c>
      <c r="AD11" s="42">
        <f>Calendar!AD26</f>
        <v>334</v>
      </c>
      <c r="AE11" s="42">
        <f>Calendar!AE26</f>
        <v>335</v>
      </c>
      <c r="AF11" s="42" t="str">
        <f>Calendar!AF26</f>
        <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67">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67">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67">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67">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67">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67">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67">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67">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67">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67">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57" priority="19">
      <formula>WEEKDAY(B10,2)&gt;5</formula>
    </cfRule>
  </conditionalFormatting>
  <pageMargins left="0.70866141732283472" right="0.70866141732283472" top="0.78740157480314954" bottom="0.78740157480314954" header="0.31496062992125984" footer="0.31496062992125984"/>
  <pageSetup paperSize="9" scale="59"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2E0009-005D-41A8-A4D2-00D000C000F8}">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B70098-0032-42B9-AF13-001000900024}">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6B00C5-0070-4E73-8BFA-00F600200084}">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030007-003D-40F2-8E1B-003400950030}">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220001-0011-42FD-A089-00E6004200A4}">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C80011-00BB-4B44-AA1F-0022001100A1}">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A800BA-007C-4678-ABEC-00B7000700DB}">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D00006-0089-412B-BB5E-008100EE0011}">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9F00EB-008E-47FD-AC53-008D00EC00CB}">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A400AC-000B-4AC8-9902-00F9000D00A0}">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F00033-00AC-40DF-96A4-00F200630012}">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090096-00F9-4D3D-B7AA-00F300B4009A}">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510081-00BD-41B1-AF13-00D2002300E5}">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980037-00E1-4586-8B20-0035007B00CA}">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700013-0056-40D6-B9D2-002300290044}">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E40051-00CC-44FF-A62A-00360006000A}">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AA00F2-0048-4DE0-B9FD-00C7002300EF}">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4E00E2-0074-4009-AD75-003D002800C3}">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2.42578125" style="1" customWidth="1"/>
    <col min="2" max="32" width="6.28515625" style="1" customWidth="1"/>
    <col min="33" max="41" width="11.42578125" style="1"/>
    <col min="42" max="42" width="52" style="1" customWidth="1"/>
    <col min="43" max="16384" width="11.42578125" style="1"/>
  </cols>
  <sheetData>
    <row r="1" spans="1:45" ht="15.75" x14ac:dyDescent="0.25">
      <c r="A1" s="145" t="s">
        <v>43</v>
      </c>
      <c r="B1" s="145"/>
      <c r="C1" s="145"/>
      <c r="D1" s="145"/>
      <c r="E1" s="145"/>
      <c r="F1" s="145"/>
      <c r="G1" s="145"/>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123</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Calendar!B27</f>
        <v>336</v>
      </c>
      <c r="C10" s="41">
        <f>Calendar!C27</f>
        <v>337</v>
      </c>
      <c r="D10" s="41">
        <f>Calendar!D27</f>
        <v>338</v>
      </c>
      <c r="E10" s="41">
        <f>Calendar!E27</f>
        <v>339</v>
      </c>
      <c r="F10" s="41">
        <f>Calendar!F27</f>
        <v>340</v>
      </c>
      <c r="G10" s="41">
        <f>Calendar!G27</f>
        <v>341</v>
      </c>
      <c r="H10" s="41">
        <f>Calendar!H27</f>
        <v>342</v>
      </c>
      <c r="I10" s="41">
        <f>Calendar!I27</f>
        <v>343</v>
      </c>
      <c r="J10" s="41">
        <f>Calendar!J27</f>
        <v>344</v>
      </c>
      <c r="K10" s="41">
        <f>Calendar!K27</f>
        <v>345</v>
      </c>
      <c r="L10" s="41">
        <f>Calendar!L27</f>
        <v>346</v>
      </c>
      <c r="M10" s="41">
        <f>Calendar!M27</f>
        <v>347</v>
      </c>
      <c r="N10" s="41">
        <f>Calendar!N27</f>
        <v>348</v>
      </c>
      <c r="O10" s="41">
        <f>Calendar!O27</f>
        <v>349</v>
      </c>
      <c r="P10" s="41">
        <f>Calendar!P27</f>
        <v>350</v>
      </c>
      <c r="Q10" s="41">
        <f>Calendar!Q27</f>
        <v>351</v>
      </c>
      <c r="R10" s="41">
        <f>Calendar!R27</f>
        <v>352</v>
      </c>
      <c r="S10" s="41">
        <f>Calendar!S27</f>
        <v>353</v>
      </c>
      <c r="T10" s="41">
        <f>Calendar!T27</f>
        <v>354</v>
      </c>
      <c r="U10" s="41">
        <f>Calendar!U27</f>
        <v>355</v>
      </c>
      <c r="V10" s="41">
        <f>Calendar!V27</f>
        <v>356</v>
      </c>
      <c r="W10" s="41">
        <f>Calendar!W27</f>
        <v>357</v>
      </c>
      <c r="X10" s="41">
        <f>Calendar!X27</f>
        <v>358</v>
      </c>
      <c r="Y10" s="41">
        <f>Calendar!Y27</f>
        <v>359</v>
      </c>
      <c r="Z10" s="41">
        <f>Calendar!Z27</f>
        <v>360</v>
      </c>
      <c r="AA10" s="41">
        <f>Calendar!AA27</f>
        <v>361</v>
      </c>
      <c r="AB10" s="41">
        <f>Calendar!AB27</f>
        <v>362</v>
      </c>
      <c r="AC10" s="41">
        <f>Calendar!AC27</f>
        <v>363</v>
      </c>
      <c r="AD10" s="41">
        <f>Calendar!AD27</f>
        <v>364</v>
      </c>
      <c r="AE10" s="41">
        <f>Calendar!AE27</f>
        <v>365</v>
      </c>
      <c r="AF10" s="41">
        <f>Calendar!AF27</f>
        <v>366</v>
      </c>
      <c r="AG10" s="120" t="s">
        <v>94</v>
      </c>
      <c r="AH10" s="120" t="s">
        <v>95</v>
      </c>
    </row>
    <row r="11" spans="1:45" x14ac:dyDescent="0.25">
      <c r="A11" s="38" t="s">
        <v>96</v>
      </c>
      <c r="B11" s="42">
        <f>Calendar!B28</f>
        <v>336</v>
      </c>
      <c r="C11" s="42">
        <f>Calendar!C28</f>
        <v>337</v>
      </c>
      <c r="D11" s="42">
        <f>Calendar!D28</f>
        <v>338</v>
      </c>
      <c r="E11" s="42">
        <f>Calendar!E28</f>
        <v>339</v>
      </c>
      <c r="F11" s="42">
        <f>Calendar!F28</f>
        <v>340</v>
      </c>
      <c r="G11" s="42">
        <f>Calendar!G28</f>
        <v>341</v>
      </c>
      <c r="H11" s="42">
        <f>Calendar!H28</f>
        <v>342</v>
      </c>
      <c r="I11" s="42">
        <f>Calendar!I28</f>
        <v>343</v>
      </c>
      <c r="J11" s="42">
        <f>Calendar!J28</f>
        <v>344</v>
      </c>
      <c r="K11" s="42">
        <f>Calendar!K28</f>
        <v>345</v>
      </c>
      <c r="L11" s="42">
        <f>Calendar!L28</f>
        <v>346</v>
      </c>
      <c r="M11" s="42">
        <f>Calendar!M28</f>
        <v>347</v>
      </c>
      <c r="N11" s="42">
        <f>Calendar!N28</f>
        <v>348</v>
      </c>
      <c r="O11" s="42">
        <f>Calendar!O28</f>
        <v>349</v>
      </c>
      <c r="P11" s="42">
        <f>Calendar!P28</f>
        <v>350</v>
      </c>
      <c r="Q11" s="42">
        <f>Calendar!Q28</f>
        <v>351</v>
      </c>
      <c r="R11" s="42">
        <f>Calendar!R28</f>
        <v>352</v>
      </c>
      <c r="S11" s="42">
        <f>Calendar!S28</f>
        <v>353</v>
      </c>
      <c r="T11" s="42">
        <f>Calendar!T28</f>
        <v>354</v>
      </c>
      <c r="U11" s="42">
        <f>Calendar!U28</f>
        <v>355</v>
      </c>
      <c r="V11" s="42">
        <f>Calendar!V28</f>
        <v>356</v>
      </c>
      <c r="W11" s="42">
        <f>Calendar!W28</f>
        <v>357</v>
      </c>
      <c r="X11" s="42">
        <f>Calendar!X28</f>
        <v>358</v>
      </c>
      <c r="Y11" s="42">
        <f>Calendar!Y28</f>
        <v>359</v>
      </c>
      <c r="Z11" s="42">
        <f>Calendar!Z28</f>
        <v>360</v>
      </c>
      <c r="AA11" s="42">
        <f>Calendar!AA28</f>
        <v>361</v>
      </c>
      <c r="AB11" s="42">
        <f>Calendar!AB28</f>
        <v>362</v>
      </c>
      <c r="AC11" s="42">
        <f>Calendar!AC28</f>
        <v>363</v>
      </c>
      <c r="AD11" s="42">
        <f>Calendar!AD28</f>
        <v>364</v>
      </c>
      <c r="AE11" s="42">
        <f>Calendar!AE28</f>
        <v>365</v>
      </c>
      <c r="AF11" s="42">
        <f>Calendar!AF28</f>
        <v>366</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67">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67">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67">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67">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67">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67">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67">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67">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67">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67">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38" priority="19">
      <formula>WEEKDAY(B10,2)&gt;5</formula>
    </cfRule>
  </conditionalFormatting>
  <pageMargins left="0.70866141732283472" right="0.70866141732283472" top="0.78740157480314954" bottom="0.78740157480314954" header="0.31496062992125984" footer="0.31496062992125984"/>
  <pageSetup paperSize="9" scale="59"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6500E4-0085-435B-BE9B-00710005009E}">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4200AC-006A-457F-8519-007800360021}">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FC00EA-006E-4A5E-A255-008C00E90092}">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6C0033-0054-4AE0-9AAA-0070005B0073}">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01002E-0066-4ADF-9392-00F700E1006F}">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A3005E-00AE-4710-92CF-000200A6009D}">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CB00F2-0029-4558-87AD-003F00EA0098}">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2600D1-00CD-4AB6-B2AB-009900620084}">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CB008E-00AB-4D2E-860B-007D00C800AE}">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D70004-0046-473F-ADF0-00E700910051}">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F10054-00BF-4D6C-B8C6-00CD00430030}">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6900FE-0027-45BB-9B55-005600EE0021}">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7700E9-0085-4D26-A2D4-00F6007B00EF}">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47002D-00DD-4816-89B3-00D800D00016}">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DB007E-0024-4DBA-92C6-00D000FA0020}">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EA0036-00B1-40FB-B71E-00B300D40012}">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C800C9-00F0-49B2-9BBA-0007002D002C}">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9F001E-004A-4C7F-939F-001D00A200C1}">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pageSetUpPr fitToPage="1"/>
  </sheetPr>
  <dimension ref="A1:AL45"/>
  <sheetViews>
    <sheetView showGridLines="0" workbookViewId="0">
      <selection sqref="A1:G1"/>
    </sheetView>
  </sheetViews>
  <sheetFormatPr baseColWidth="10" defaultColWidth="11.42578125" defaultRowHeight="15" outlineLevelRow="1" x14ac:dyDescent="0.25"/>
  <cols>
    <col min="1" max="1" width="21" style="1" customWidth="1"/>
    <col min="2" max="14" width="6.28515625" style="1" customWidth="1"/>
    <col min="15" max="15" width="9.28515625" style="1" bestFit="1" customWidth="1"/>
    <col min="16" max="25" width="6.28515625" style="1" customWidth="1"/>
    <col min="26" max="26" width="5.85546875" style="21" customWidth="1"/>
    <col min="27" max="27" width="7.5703125" style="21" customWidth="1"/>
    <col min="28" max="28" width="8.140625" style="21" customWidth="1"/>
    <col min="29" max="34" width="11.42578125" style="1"/>
    <col min="35" max="35" width="52" style="1" customWidth="1"/>
    <col min="36" max="16384" width="11.42578125" style="1"/>
  </cols>
  <sheetData>
    <row r="1" spans="1:38" x14ac:dyDescent="0.25">
      <c r="A1" s="113" t="s">
        <v>43</v>
      </c>
      <c r="B1" s="113"/>
      <c r="C1" s="113"/>
      <c r="D1" s="113"/>
      <c r="E1" s="113"/>
      <c r="F1" s="113"/>
      <c r="G1" s="113"/>
    </row>
    <row r="3" spans="1:38" x14ac:dyDescent="0.25">
      <c r="A3" s="114" t="s">
        <v>48</v>
      </c>
      <c r="B3" s="114"/>
      <c r="C3" s="114"/>
      <c r="D3" s="115">
        <f>'Start Data'!B7</f>
        <v>0</v>
      </c>
      <c r="E3" s="115"/>
      <c r="F3" s="115"/>
      <c r="G3" s="115"/>
      <c r="O3" s="116" t="s">
        <v>46</v>
      </c>
      <c r="P3" s="116"/>
      <c r="Q3" s="117">
        <f>'Start Data'!B4</f>
        <v>0</v>
      </c>
      <c r="R3" s="117"/>
      <c r="S3" s="117"/>
    </row>
    <row r="4" spans="1:38" x14ac:dyDescent="0.25">
      <c r="A4" s="114" t="s">
        <v>50</v>
      </c>
      <c r="B4" s="114"/>
      <c r="C4" s="114"/>
      <c r="D4" s="115">
        <f>'Start Data'!B8</f>
        <v>0</v>
      </c>
      <c r="E4" s="115"/>
      <c r="F4" s="115"/>
      <c r="G4" s="115"/>
      <c r="O4" s="146"/>
      <c r="P4" s="146"/>
      <c r="Q4" s="147"/>
      <c r="R4" s="147"/>
      <c r="S4" s="147"/>
    </row>
    <row r="5" spans="1:38" x14ac:dyDescent="0.25">
      <c r="A5" s="114" t="s">
        <v>51</v>
      </c>
      <c r="B5" s="114"/>
      <c r="C5" s="114"/>
      <c r="D5" s="115">
        <f>'Start Data'!B9</f>
        <v>0</v>
      </c>
      <c r="E5" s="115"/>
      <c r="F5" s="115"/>
      <c r="G5" s="115"/>
    </row>
    <row r="6" spans="1:38" ht="14.45" customHeight="1" x14ac:dyDescent="0.25">
      <c r="A6" s="114" t="s">
        <v>52</v>
      </c>
      <c r="B6" s="114"/>
      <c r="C6" s="114"/>
      <c r="D6" s="115">
        <f>'Start Data'!B10</f>
        <v>0</v>
      </c>
      <c r="E6" s="115"/>
      <c r="F6" s="115"/>
      <c r="G6" s="115"/>
      <c r="J6" s="148" t="s">
        <v>124</v>
      </c>
      <c r="K6" s="148"/>
      <c r="L6" s="148"/>
      <c r="M6" s="148"/>
      <c r="N6" s="149"/>
      <c r="O6" s="68">
        <f>'Start Data'!B14</f>
        <v>0</v>
      </c>
    </row>
    <row r="7" spans="1:38" x14ac:dyDescent="0.25">
      <c r="A7" s="114" t="s">
        <v>53</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69"/>
      <c r="AA7" s="69"/>
      <c r="AB7" s="69"/>
      <c r="AC7" s="33"/>
      <c r="AD7" s="33"/>
      <c r="AE7" s="33"/>
      <c r="AF7" s="33"/>
      <c r="AG7" s="33"/>
      <c r="AH7" s="33"/>
      <c r="AI7" s="33"/>
      <c r="AJ7" s="64"/>
      <c r="AK7" s="64"/>
      <c r="AL7" s="64"/>
    </row>
    <row r="8" spans="1:38" x14ac:dyDescent="0.25">
      <c r="A8" s="114" t="s">
        <v>125</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64"/>
      <c r="AK8" s="64"/>
      <c r="AL8" s="64"/>
    </row>
    <row r="9" spans="1:38" x14ac:dyDescent="0.25">
      <c r="A9" s="70"/>
      <c r="B9" s="70"/>
      <c r="C9" s="70"/>
      <c r="D9" s="60"/>
      <c r="E9" s="60"/>
      <c r="F9" s="60"/>
      <c r="G9" s="60"/>
      <c r="H9" s="33"/>
      <c r="I9" s="33"/>
      <c r="J9" s="33"/>
      <c r="K9" s="33"/>
      <c r="L9" s="33"/>
      <c r="M9" s="33"/>
      <c r="N9" s="33"/>
      <c r="O9" s="33"/>
      <c r="P9" s="33"/>
      <c r="Q9" s="33"/>
      <c r="R9" s="33"/>
      <c r="S9" s="33"/>
      <c r="T9" s="33"/>
      <c r="U9" s="33"/>
      <c r="V9" s="33"/>
      <c r="W9" s="33"/>
      <c r="X9" s="33"/>
      <c r="Y9" s="33"/>
      <c r="Z9" s="69"/>
      <c r="AA9" s="69"/>
      <c r="AB9" s="69"/>
      <c r="AC9" s="33"/>
      <c r="AD9" s="33"/>
      <c r="AE9" s="33"/>
      <c r="AF9" s="33"/>
      <c r="AG9" s="33"/>
      <c r="AH9" s="33"/>
      <c r="AI9" s="33"/>
      <c r="AJ9" s="64"/>
      <c r="AK9" s="64"/>
      <c r="AL9" s="64"/>
    </row>
    <row r="10" spans="1:38" x14ac:dyDescent="0.25">
      <c r="A10" s="70"/>
      <c r="B10" s="70"/>
      <c r="C10" s="70"/>
      <c r="D10" s="60"/>
      <c r="E10" s="60"/>
      <c r="F10" s="60"/>
      <c r="G10" s="60"/>
      <c r="H10" s="33"/>
      <c r="I10" s="33"/>
      <c r="J10" s="33"/>
      <c r="K10" s="33"/>
      <c r="L10" s="33"/>
      <c r="M10" s="33"/>
      <c r="N10" s="33"/>
      <c r="O10" s="33"/>
      <c r="P10" s="33"/>
      <c r="Q10" s="33"/>
      <c r="R10" s="33"/>
      <c r="S10" s="33"/>
      <c r="T10" s="33"/>
      <c r="U10" s="33"/>
      <c r="V10" s="33"/>
      <c r="W10" s="33"/>
      <c r="X10" s="33"/>
      <c r="Y10" s="33"/>
      <c r="Z10" s="69"/>
      <c r="AA10" s="69"/>
      <c r="AB10" s="69"/>
      <c r="AC10" s="33"/>
      <c r="AD10" s="33"/>
      <c r="AE10" s="33"/>
      <c r="AF10" s="33"/>
      <c r="AG10" s="33"/>
      <c r="AH10" s="33"/>
      <c r="AI10" s="33"/>
      <c r="AJ10" s="64"/>
      <c r="AK10" s="64"/>
      <c r="AL10" s="64"/>
    </row>
    <row r="11" spans="1:38" ht="30" x14ac:dyDescent="0.25">
      <c r="A11" s="43" t="s">
        <v>97</v>
      </c>
      <c r="B11" s="71">
        <f>DATE($Q$3,1,1)</f>
        <v>1</v>
      </c>
      <c r="C11" s="71">
        <f>DATE($Q$3,2,1)</f>
        <v>32</v>
      </c>
      <c r="D11" s="71">
        <f>DATE($Q$3,3,1)</f>
        <v>61</v>
      </c>
      <c r="E11" s="71">
        <f>DATE($Q$3,4,1)</f>
        <v>92</v>
      </c>
      <c r="F11" s="71">
        <f>DATE($Q$3,5,1)</f>
        <v>122</v>
      </c>
      <c r="G11" s="71">
        <f>DATE($Q$3,6,1)</f>
        <v>153</v>
      </c>
      <c r="H11" s="71">
        <f>DATE($Q$3,7,1)</f>
        <v>183</v>
      </c>
      <c r="I11" s="71">
        <f>DATE($Q$3,8,1)</f>
        <v>214</v>
      </c>
      <c r="J11" s="71">
        <f>DATE($Q$3,9,1)</f>
        <v>245</v>
      </c>
      <c r="K11" s="71">
        <f>DATE($Q$3,10,1)</f>
        <v>275</v>
      </c>
      <c r="L11" s="71">
        <f>DATE($Q$3,11,1)</f>
        <v>306</v>
      </c>
      <c r="M11" s="71">
        <f>DATE($Q$3,12,31)</f>
        <v>366</v>
      </c>
      <c r="N11" s="72" t="s">
        <v>94</v>
      </c>
      <c r="O11" s="72" t="s">
        <v>126</v>
      </c>
      <c r="Z11" s="1"/>
      <c r="AA11" s="1"/>
      <c r="AB11" s="1"/>
    </row>
    <row r="12" spans="1:38" x14ac:dyDescent="0.25">
      <c r="A12" s="46" t="str">
        <f>'Start Data'!A27</f>
        <v>WP 1</v>
      </c>
      <c r="B12" s="46">
        <f>January!AG13</f>
        <v>0</v>
      </c>
      <c r="C12" s="46">
        <f>February!AG13</f>
        <v>0</v>
      </c>
      <c r="D12" s="46">
        <f>March!AG13</f>
        <v>0</v>
      </c>
      <c r="E12" s="46">
        <f>April!AG13</f>
        <v>0</v>
      </c>
      <c r="F12" s="46">
        <f>May!AG13</f>
        <v>0</v>
      </c>
      <c r="G12" s="46">
        <f>June!AG13</f>
        <v>0</v>
      </c>
      <c r="H12" s="46">
        <f>July!AG13</f>
        <v>0</v>
      </c>
      <c r="I12" s="46">
        <f>August!AG13</f>
        <v>0</v>
      </c>
      <c r="J12" s="46">
        <f>September!AG13</f>
        <v>0</v>
      </c>
      <c r="K12" s="46">
        <f>October!AG13</f>
        <v>0</v>
      </c>
      <c r="L12" s="46">
        <f>November!AG13</f>
        <v>0</v>
      </c>
      <c r="M12" s="46">
        <f>December!AG13</f>
        <v>0</v>
      </c>
      <c r="N12" s="68">
        <f t="shared" ref="N12:N32" si="0">SUM(B12:M12)</f>
        <v>0</v>
      </c>
      <c r="O12" s="32" t="str">
        <f t="shared" ref="O12:O26" si="1">IFERROR(N12/$O$6,"")</f>
        <v/>
      </c>
      <c r="Z12" s="1"/>
      <c r="AA12" s="1"/>
      <c r="AB12" s="1"/>
    </row>
    <row r="13" spans="1:38" x14ac:dyDescent="0.25">
      <c r="A13" s="46" t="str">
        <f>'Start Data'!A28</f>
        <v>WP 2</v>
      </c>
      <c r="B13" s="46">
        <f>January!AG14</f>
        <v>0</v>
      </c>
      <c r="C13" s="46">
        <f>February!AG14</f>
        <v>0</v>
      </c>
      <c r="D13" s="46">
        <f>March!AG14</f>
        <v>0</v>
      </c>
      <c r="E13" s="46">
        <f>April!AG14</f>
        <v>0</v>
      </c>
      <c r="F13" s="46">
        <f>May!AG14</f>
        <v>0</v>
      </c>
      <c r="G13" s="46">
        <f>June!AG14</f>
        <v>0</v>
      </c>
      <c r="H13" s="46">
        <f>July!AG14</f>
        <v>0</v>
      </c>
      <c r="I13" s="46">
        <f>August!AG14</f>
        <v>0</v>
      </c>
      <c r="J13" s="46">
        <f>September!AG14</f>
        <v>0</v>
      </c>
      <c r="K13" s="46">
        <f>October!AG14</f>
        <v>0</v>
      </c>
      <c r="L13" s="46">
        <f>November!AG14</f>
        <v>0</v>
      </c>
      <c r="M13" s="46">
        <f>December!AG14</f>
        <v>0</v>
      </c>
      <c r="N13" s="68">
        <f t="shared" si="0"/>
        <v>0</v>
      </c>
      <c r="O13" s="32" t="str">
        <f t="shared" si="1"/>
        <v/>
      </c>
      <c r="Z13" s="1"/>
      <c r="AA13" s="1"/>
      <c r="AB13" s="1"/>
    </row>
    <row r="14" spans="1:38" x14ac:dyDescent="0.25">
      <c r="A14" s="46" t="str">
        <f>'Start Data'!A29</f>
        <v>WP 3</v>
      </c>
      <c r="B14" s="46">
        <f>January!AG15</f>
        <v>0</v>
      </c>
      <c r="C14" s="46">
        <f>February!AG15</f>
        <v>0</v>
      </c>
      <c r="D14" s="46">
        <f>March!AG15</f>
        <v>0</v>
      </c>
      <c r="E14" s="46">
        <f>April!AG15</f>
        <v>0</v>
      </c>
      <c r="F14" s="46">
        <f>May!AG15</f>
        <v>0</v>
      </c>
      <c r="G14" s="46">
        <f>June!AG15</f>
        <v>0</v>
      </c>
      <c r="H14" s="46">
        <f>July!AG15</f>
        <v>0</v>
      </c>
      <c r="I14" s="46">
        <f>August!AG15</f>
        <v>0</v>
      </c>
      <c r="J14" s="46">
        <f>September!AG15</f>
        <v>0</v>
      </c>
      <c r="K14" s="46">
        <f>October!AG15</f>
        <v>0</v>
      </c>
      <c r="L14" s="46">
        <f>November!AG15</f>
        <v>0</v>
      </c>
      <c r="M14" s="46">
        <f>December!AG15</f>
        <v>0</v>
      </c>
      <c r="N14" s="68">
        <f t="shared" si="0"/>
        <v>0</v>
      </c>
      <c r="O14" s="32" t="str">
        <f t="shared" si="1"/>
        <v/>
      </c>
      <c r="Z14" s="1"/>
      <c r="AA14" s="1"/>
      <c r="AB14" s="1"/>
    </row>
    <row r="15" spans="1:38" x14ac:dyDescent="0.25">
      <c r="A15" s="46" t="str">
        <f>'Start Data'!A30</f>
        <v>WP 4</v>
      </c>
      <c r="B15" s="46">
        <f>January!AG16</f>
        <v>0</v>
      </c>
      <c r="C15" s="46">
        <f>February!AG16</f>
        <v>0</v>
      </c>
      <c r="D15" s="46">
        <f>March!AG16</f>
        <v>0</v>
      </c>
      <c r="E15" s="46">
        <f>April!AG16</f>
        <v>0</v>
      </c>
      <c r="F15" s="46">
        <f>May!AG16</f>
        <v>0</v>
      </c>
      <c r="G15" s="46">
        <f>June!AG16</f>
        <v>0</v>
      </c>
      <c r="H15" s="46">
        <f>July!AG16</f>
        <v>0</v>
      </c>
      <c r="I15" s="46">
        <f>August!AG16</f>
        <v>0</v>
      </c>
      <c r="J15" s="46">
        <f>September!AG16</f>
        <v>0</v>
      </c>
      <c r="K15" s="46">
        <f>October!AG16</f>
        <v>0</v>
      </c>
      <c r="L15" s="46">
        <f>November!AG16</f>
        <v>0</v>
      </c>
      <c r="M15" s="46">
        <f>December!AG16</f>
        <v>0</v>
      </c>
      <c r="N15" s="68">
        <f t="shared" si="0"/>
        <v>0</v>
      </c>
      <c r="O15" s="32" t="str">
        <f t="shared" si="1"/>
        <v/>
      </c>
      <c r="Z15" s="1"/>
      <c r="AA15" s="1"/>
      <c r="AB15" s="1"/>
    </row>
    <row r="16" spans="1:38" collapsed="1" x14ac:dyDescent="0.25">
      <c r="A16" s="46" t="str">
        <f>'Start Data'!A31</f>
        <v>WP 5</v>
      </c>
      <c r="B16" s="46">
        <f>January!AG17</f>
        <v>0</v>
      </c>
      <c r="C16" s="46">
        <f>February!AG17</f>
        <v>0</v>
      </c>
      <c r="D16" s="46">
        <f>March!AG17</f>
        <v>0</v>
      </c>
      <c r="E16" s="46">
        <f>April!AG17</f>
        <v>0</v>
      </c>
      <c r="F16" s="46">
        <f>May!AG17</f>
        <v>0</v>
      </c>
      <c r="G16" s="46">
        <f>June!AG17</f>
        <v>0</v>
      </c>
      <c r="H16" s="46">
        <f>July!AG17</f>
        <v>0</v>
      </c>
      <c r="I16" s="46">
        <f>August!AG17</f>
        <v>0</v>
      </c>
      <c r="J16" s="46">
        <f>September!AG17</f>
        <v>0</v>
      </c>
      <c r="K16" s="46">
        <f>October!AG17</f>
        <v>0</v>
      </c>
      <c r="L16" s="46">
        <f>November!AG17</f>
        <v>0</v>
      </c>
      <c r="M16" s="46">
        <f>December!AG17</f>
        <v>0</v>
      </c>
      <c r="N16" s="68">
        <f t="shared" si="0"/>
        <v>0</v>
      </c>
      <c r="O16" s="32" t="str">
        <f t="shared" si="1"/>
        <v/>
      </c>
      <c r="Z16" s="1"/>
      <c r="AA16" s="1"/>
      <c r="AB16" s="1"/>
    </row>
    <row r="17" spans="1:28" hidden="1" outlineLevel="1" x14ac:dyDescent="0.25">
      <c r="A17" s="46" t="str">
        <f>'Start Data'!A32</f>
        <v>WP 6</v>
      </c>
      <c r="B17" s="46">
        <f>January!AG18</f>
        <v>0</v>
      </c>
      <c r="C17" s="46">
        <f>February!AG18</f>
        <v>0</v>
      </c>
      <c r="D17" s="46">
        <f>March!AG18</f>
        <v>0</v>
      </c>
      <c r="E17" s="46">
        <f>April!AG18</f>
        <v>0</v>
      </c>
      <c r="F17" s="46">
        <f>May!AG18</f>
        <v>0</v>
      </c>
      <c r="G17" s="46">
        <f>June!AG18</f>
        <v>0</v>
      </c>
      <c r="H17" s="46">
        <f>July!AG18</f>
        <v>0</v>
      </c>
      <c r="I17" s="46">
        <f>August!AG18</f>
        <v>0</v>
      </c>
      <c r="J17" s="46">
        <f>September!AG18</f>
        <v>0</v>
      </c>
      <c r="K17" s="46">
        <f>October!AG18</f>
        <v>0</v>
      </c>
      <c r="L17" s="46">
        <f>November!AG18</f>
        <v>0</v>
      </c>
      <c r="M17" s="46">
        <f>December!AG18</f>
        <v>0</v>
      </c>
      <c r="N17" s="68">
        <f t="shared" si="0"/>
        <v>0</v>
      </c>
      <c r="O17" s="32" t="str">
        <f t="shared" si="1"/>
        <v/>
      </c>
      <c r="Z17" s="1"/>
      <c r="AA17" s="1"/>
      <c r="AB17" s="1"/>
    </row>
    <row r="18" spans="1:28" hidden="1" outlineLevel="1" x14ac:dyDescent="0.25">
      <c r="A18" s="46" t="str">
        <f>'Start Data'!A33</f>
        <v>WP 7</v>
      </c>
      <c r="B18" s="46">
        <f>January!AG19</f>
        <v>0</v>
      </c>
      <c r="C18" s="46">
        <f>February!AG19</f>
        <v>0</v>
      </c>
      <c r="D18" s="46">
        <f>March!AG19</f>
        <v>0</v>
      </c>
      <c r="E18" s="46">
        <f>April!AG19</f>
        <v>0</v>
      </c>
      <c r="F18" s="46">
        <f>May!AG19</f>
        <v>0</v>
      </c>
      <c r="G18" s="46">
        <f>June!AG19</f>
        <v>0</v>
      </c>
      <c r="H18" s="46">
        <f>July!AG19</f>
        <v>0</v>
      </c>
      <c r="I18" s="46">
        <f>August!AG19</f>
        <v>0</v>
      </c>
      <c r="J18" s="46">
        <f>September!AG19</f>
        <v>0</v>
      </c>
      <c r="K18" s="46">
        <f>October!AG19</f>
        <v>0</v>
      </c>
      <c r="L18" s="46">
        <f>November!AG19</f>
        <v>0</v>
      </c>
      <c r="M18" s="46">
        <f>December!AG19</f>
        <v>0</v>
      </c>
      <c r="N18" s="68">
        <f t="shared" si="0"/>
        <v>0</v>
      </c>
      <c r="O18" s="32" t="str">
        <f t="shared" si="1"/>
        <v/>
      </c>
      <c r="Z18" s="1"/>
      <c r="AA18" s="1"/>
      <c r="AB18" s="1"/>
    </row>
    <row r="19" spans="1:28" hidden="1" outlineLevel="1" x14ac:dyDescent="0.25">
      <c r="A19" s="46" t="str">
        <f>'Start Data'!A34</f>
        <v>WP 8</v>
      </c>
      <c r="B19" s="46">
        <f>January!AG20</f>
        <v>0</v>
      </c>
      <c r="C19" s="46">
        <f>February!AG20</f>
        <v>0</v>
      </c>
      <c r="D19" s="46">
        <f>March!AG20</f>
        <v>0</v>
      </c>
      <c r="E19" s="46">
        <f>April!AG20</f>
        <v>0</v>
      </c>
      <c r="F19" s="46">
        <f>May!AG20</f>
        <v>0</v>
      </c>
      <c r="G19" s="46">
        <f>June!AG20</f>
        <v>0</v>
      </c>
      <c r="H19" s="46">
        <f>July!AG20</f>
        <v>0</v>
      </c>
      <c r="I19" s="46">
        <f>August!AG20</f>
        <v>0</v>
      </c>
      <c r="J19" s="46">
        <f>September!AG20</f>
        <v>0</v>
      </c>
      <c r="K19" s="46">
        <f>October!AG20</f>
        <v>0</v>
      </c>
      <c r="L19" s="46">
        <f>November!AG20</f>
        <v>0</v>
      </c>
      <c r="M19" s="46">
        <f>December!AG20</f>
        <v>0</v>
      </c>
      <c r="N19" s="68">
        <f t="shared" si="0"/>
        <v>0</v>
      </c>
      <c r="O19" s="32" t="str">
        <f t="shared" si="1"/>
        <v/>
      </c>
      <c r="Z19" s="1"/>
      <c r="AA19" s="1"/>
      <c r="AB19" s="1"/>
    </row>
    <row r="20" spans="1:28" hidden="1" outlineLevel="1" x14ac:dyDescent="0.25">
      <c r="A20" s="46" t="str">
        <f>'Start Data'!A35</f>
        <v>WP 9</v>
      </c>
      <c r="B20" s="46">
        <f>January!AG21</f>
        <v>0</v>
      </c>
      <c r="C20" s="46">
        <f>February!AG21</f>
        <v>0</v>
      </c>
      <c r="D20" s="46">
        <f>March!AG21</f>
        <v>0</v>
      </c>
      <c r="E20" s="46">
        <f>April!AG21</f>
        <v>0</v>
      </c>
      <c r="F20" s="46">
        <f>May!AG21</f>
        <v>0</v>
      </c>
      <c r="G20" s="46">
        <f>June!AG21</f>
        <v>0</v>
      </c>
      <c r="H20" s="46">
        <f>July!AG21</f>
        <v>0</v>
      </c>
      <c r="I20" s="46">
        <f>August!AG21</f>
        <v>0</v>
      </c>
      <c r="J20" s="46">
        <f>September!AG21</f>
        <v>0</v>
      </c>
      <c r="K20" s="46">
        <f>October!AG21</f>
        <v>0</v>
      </c>
      <c r="L20" s="46">
        <f>November!AG21</f>
        <v>0</v>
      </c>
      <c r="M20" s="46">
        <f>December!AG21</f>
        <v>0</v>
      </c>
      <c r="N20" s="68">
        <f t="shared" si="0"/>
        <v>0</v>
      </c>
      <c r="O20" s="32" t="str">
        <f t="shared" si="1"/>
        <v/>
      </c>
      <c r="Z20" s="1"/>
      <c r="AA20" s="1"/>
      <c r="AB20" s="1"/>
    </row>
    <row r="21" spans="1:28" hidden="1" outlineLevel="1" x14ac:dyDescent="0.25">
      <c r="A21" s="46" t="str">
        <f>'Start Data'!A36</f>
        <v>WP 10</v>
      </c>
      <c r="B21" s="46">
        <f>January!AG22</f>
        <v>0</v>
      </c>
      <c r="C21" s="46">
        <f>February!AG22</f>
        <v>0</v>
      </c>
      <c r="D21" s="46">
        <f>March!AG22</f>
        <v>0</v>
      </c>
      <c r="E21" s="46">
        <f>April!AG22</f>
        <v>0</v>
      </c>
      <c r="F21" s="46">
        <f>May!AG22</f>
        <v>0</v>
      </c>
      <c r="G21" s="46">
        <f>June!AG22</f>
        <v>0</v>
      </c>
      <c r="H21" s="46">
        <f>July!AG22</f>
        <v>0</v>
      </c>
      <c r="I21" s="46">
        <f>August!AG22</f>
        <v>0</v>
      </c>
      <c r="J21" s="46">
        <f>September!AG22</f>
        <v>0</v>
      </c>
      <c r="K21" s="46">
        <f>October!AG22</f>
        <v>0</v>
      </c>
      <c r="L21" s="46">
        <f>November!AG22</f>
        <v>0</v>
      </c>
      <c r="M21" s="46">
        <f>December!AG22</f>
        <v>0</v>
      </c>
      <c r="N21" s="68">
        <f t="shared" si="0"/>
        <v>0</v>
      </c>
      <c r="O21" s="32" t="str">
        <f t="shared" si="1"/>
        <v/>
      </c>
      <c r="Z21" s="1"/>
      <c r="AA21" s="1"/>
      <c r="AB21" s="1"/>
    </row>
    <row r="22" spans="1:28" hidden="1" outlineLevel="1" x14ac:dyDescent="0.25">
      <c r="A22" s="46" t="str">
        <f>'Start Data'!A37</f>
        <v>WP 11</v>
      </c>
      <c r="B22" s="46">
        <f>January!AG23</f>
        <v>0</v>
      </c>
      <c r="C22" s="46">
        <f>February!AG23</f>
        <v>0</v>
      </c>
      <c r="D22" s="46">
        <f>March!AG23</f>
        <v>0</v>
      </c>
      <c r="E22" s="46">
        <f>April!AG23</f>
        <v>0</v>
      </c>
      <c r="F22" s="46">
        <f>May!AG23</f>
        <v>0</v>
      </c>
      <c r="G22" s="46">
        <f>June!AG23</f>
        <v>0</v>
      </c>
      <c r="H22" s="46">
        <f>July!AG23</f>
        <v>0</v>
      </c>
      <c r="I22" s="46">
        <f>August!AG23</f>
        <v>0</v>
      </c>
      <c r="J22" s="46">
        <f>September!AG23</f>
        <v>0</v>
      </c>
      <c r="K22" s="46">
        <f>October!AG23</f>
        <v>0</v>
      </c>
      <c r="L22" s="46">
        <f>November!AG23</f>
        <v>0</v>
      </c>
      <c r="M22" s="46">
        <f>December!AG23</f>
        <v>0</v>
      </c>
      <c r="N22" s="68">
        <f t="shared" si="0"/>
        <v>0</v>
      </c>
      <c r="O22" s="32" t="str">
        <f t="shared" si="1"/>
        <v/>
      </c>
      <c r="Z22" s="1"/>
      <c r="AA22" s="1"/>
      <c r="AB22" s="1"/>
    </row>
    <row r="23" spans="1:28" hidden="1" outlineLevel="1" x14ac:dyDescent="0.25">
      <c r="A23" s="46" t="str">
        <f>'Start Data'!A38</f>
        <v>WP 12</v>
      </c>
      <c r="B23" s="46">
        <f>January!AG24</f>
        <v>0</v>
      </c>
      <c r="C23" s="46">
        <f>February!AG24</f>
        <v>0</v>
      </c>
      <c r="D23" s="46">
        <f>March!AG24</f>
        <v>0</v>
      </c>
      <c r="E23" s="46">
        <f>April!AG24</f>
        <v>0</v>
      </c>
      <c r="F23" s="46">
        <f>May!AG24</f>
        <v>0</v>
      </c>
      <c r="G23" s="46">
        <f>June!AG24</f>
        <v>0</v>
      </c>
      <c r="H23" s="46">
        <f>July!AG24</f>
        <v>0</v>
      </c>
      <c r="I23" s="46">
        <f>August!AG24</f>
        <v>0</v>
      </c>
      <c r="J23" s="46">
        <f>September!AG24</f>
        <v>0</v>
      </c>
      <c r="K23" s="46">
        <f>October!AG24</f>
        <v>0</v>
      </c>
      <c r="L23" s="46">
        <f>November!AG24</f>
        <v>0</v>
      </c>
      <c r="M23" s="46">
        <f>December!AG24</f>
        <v>0</v>
      </c>
      <c r="N23" s="68">
        <f t="shared" si="0"/>
        <v>0</v>
      </c>
      <c r="O23" s="32" t="str">
        <f t="shared" si="1"/>
        <v/>
      </c>
      <c r="Z23" s="1"/>
      <c r="AA23" s="1"/>
      <c r="AB23" s="1"/>
    </row>
    <row r="24" spans="1:28" hidden="1" outlineLevel="1" x14ac:dyDescent="0.25">
      <c r="A24" s="46" t="str">
        <f>'Start Data'!A39</f>
        <v>WP 13</v>
      </c>
      <c r="B24" s="46">
        <f>January!AG25</f>
        <v>0</v>
      </c>
      <c r="C24" s="46">
        <f>February!AG25</f>
        <v>0</v>
      </c>
      <c r="D24" s="46">
        <f>March!AG25</f>
        <v>0</v>
      </c>
      <c r="E24" s="46">
        <f>April!AG25</f>
        <v>0</v>
      </c>
      <c r="F24" s="46">
        <f>May!AG25</f>
        <v>0</v>
      </c>
      <c r="G24" s="46">
        <f>June!AG25</f>
        <v>0</v>
      </c>
      <c r="H24" s="46">
        <f>July!AG25</f>
        <v>0</v>
      </c>
      <c r="I24" s="46">
        <f>August!AG25</f>
        <v>0</v>
      </c>
      <c r="J24" s="46">
        <f>September!AG25</f>
        <v>0</v>
      </c>
      <c r="K24" s="46">
        <f>October!AG25</f>
        <v>0</v>
      </c>
      <c r="L24" s="46">
        <f>November!AG25</f>
        <v>0</v>
      </c>
      <c r="M24" s="46">
        <f>December!AG25</f>
        <v>0</v>
      </c>
      <c r="N24" s="68">
        <f t="shared" si="0"/>
        <v>0</v>
      </c>
      <c r="O24" s="32" t="str">
        <f t="shared" si="1"/>
        <v/>
      </c>
      <c r="Z24" s="1"/>
      <c r="AA24" s="1"/>
      <c r="AB24" s="1"/>
    </row>
    <row r="25" spans="1:28" hidden="1" outlineLevel="1" x14ac:dyDescent="0.25">
      <c r="A25" s="46" t="str">
        <f>'Start Data'!A40</f>
        <v>WP 14</v>
      </c>
      <c r="B25" s="46">
        <f>January!AG26</f>
        <v>0</v>
      </c>
      <c r="C25" s="46">
        <f>February!AG26</f>
        <v>0</v>
      </c>
      <c r="D25" s="46">
        <f>March!AG26</f>
        <v>0</v>
      </c>
      <c r="E25" s="46">
        <f>April!AG26</f>
        <v>0</v>
      </c>
      <c r="F25" s="46">
        <f>May!AG26</f>
        <v>0</v>
      </c>
      <c r="G25" s="46">
        <f>June!AG26</f>
        <v>0</v>
      </c>
      <c r="H25" s="46">
        <f>July!AG26</f>
        <v>0</v>
      </c>
      <c r="I25" s="46">
        <f>August!AG26</f>
        <v>0</v>
      </c>
      <c r="J25" s="46">
        <f>September!AG26</f>
        <v>0</v>
      </c>
      <c r="K25" s="46">
        <f>October!AG26</f>
        <v>0</v>
      </c>
      <c r="L25" s="46">
        <f>November!AG26</f>
        <v>0</v>
      </c>
      <c r="M25" s="46">
        <f>December!AG26</f>
        <v>0</v>
      </c>
      <c r="N25" s="68">
        <f t="shared" si="0"/>
        <v>0</v>
      </c>
      <c r="O25" s="32" t="str">
        <f t="shared" si="1"/>
        <v/>
      </c>
      <c r="Z25" s="1"/>
      <c r="AA25" s="1"/>
      <c r="AB25" s="1"/>
    </row>
    <row r="26" spans="1:28" hidden="1" outlineLevel="1" x14ac:dyDescent="0.25">
      <c r="A26" s="46" t="str">
        <f>'Start Data'!A41</f>
        <v>WP 15</v>
      </c>
      <c r="B26" s="46">
        <f>January!AG27</f>
        <v>0</v>
      </c>
      <c r="C26" s="46">
        <f>February!AG27</f>
        <v>0</v>
      </c>
      <c r="D26" s="46">
        <f>March!AG27</f>
        <v>0</v>
      </c>
      <c r="E26" s="46">
        <f>April!AG27</f>
        <v>0</v>
      </c>
      <c r="F26" s="46">
        <f>May!AG27</f>
        <v>0</v>
      </c>
      <c r="G26" s="46">
        <f>June!AG27</f>
        <v>0</v>
      </c>
      <c r="H26" s="46">
        <f>July!AG27</f>
        <v>0</v>
      </c>
      <c r="I26" s="46">
        <f>August!AG27</f>
        <v>0</v>
      </c>
      <c r="J26" s="46">
        <f>September!AG27</f>
        <v>0</v>
      </c>
      <c r="K26" s="46">
        <f>October!AG27</f>
        <v>0</v>
      </c>
      <c r="L26" s="46">
        <f>November!AG27</f>
        <v>0</v>
      </c>
      <c r="M26" s="46">
        <f>December!AG27</f>
        <v>0</v>
      </c>
      <c r="N26" s="68">
        <f t="shared" si="0"/>
        <v>0</v>
      </c>
      <c r="O26" s="32" t="str">
        <f t="shared" si="1"/>
        <v/>
      </c>
      <c r="Z26" s="1"/>
      <c r="AA26" s="1"/>
      <c r="AB26" s="1"/>
    </row>
    <row r="27" spans="1:28" x14ac:dyDescent="0.25">
      <c r="A27" s="49" t="s">
        <v>98</v>
      </c>
      <c r="B27" s="73">
        <f>SUM(B12:B26)</f>
        <v>0</v>
      </c>
      <c r="C27" s="49">
        <f t="shared" ref="C27:M27" si="2">SUM(C12:C26)</f>
        <v>0</v>
      </c>
      <c r="D27" s="49">
        <f t="shared" si="2"/>
        <v>0</v>
      </c>
      <c r="E27" s="49">
        <f t="shared" si="2"/>
        <v>0</v>
      </c>
      <c r="F27" s="49">
        <f t="shared" si="2"/>
        <v>0</v>
      </c>
      <c r="G27" s="49">
        <f t="shared" si="2"/>
        <v>0</v>
      </c>
      <c r="H27" s="49">
        <f t="shared" si="2"/>
        <v>0</v>
      </c>
      <c r="I27" s="49">
        <f t="shared" si="2"/>
        <v>0</v>
      </c>
      <c r="J27" s="49">
        <f t="shared" si="2"/>
        <v>0</v>
      </c>
      <c r="K27" s="49">
        <f t="shared" si="2"/>
        <v>0</v>
      </c>
      <c r="L27" s="49">
        <f t="shared" si="2"/>
        <v>0</v>
      </c>
      <c r="M27" s="49">
        <f t="shared" si="2"/>
        <v>0</v>
      </c>
      <c r="N27" s="74">
        <f t="shared" si="0"/>
        <v>0</v>
      </c>
      <c r="O27" s="75">
        <f>SUM(O12:O26)</f>
        <v>0</v>
      </c>
      <c r="Z27" s="1"/>
      <c r="AA27" s="1"/>
      <c r="AB27" s="1"/>
    </row>
    <row r="28" spans="1:28" x14ac:dyDescent="0.25">
      <c r="A28" s="51" t="s">
        <v>99</v>
      </c>
      <c r="B28" s="51"/>
      <c r="C28" s="51"/>
      <c r="D28" s="51"/>
      <c r="E28" s="51"/>
      <c r="F28" s="51"/>
      <c r="G28" s="51"/>
      <c r="H28" s="51"/>
      <c r="I28" s="51"/>
      <c r="J28" s="51"/>
      <c r="K28" s="51"/>
      <c r="L28" s="51"/>
      <c r="M28" s="51"/>
      <c r="N28" s="76"/>
      <c r="O28" s="77" t="str">
        <f>IF(N27&gt;D44,"The maximum number of hours of all contracts has been exceeded",IF(N27&lt;F44,"not enough hours",IF(F44&lt;N27&gt;D44,"")))</f>
        <v/>
      </c>
      <c r="P28" s="78"/>
      <c r="Z28" s="1"/>
      <c r="AA28" s="1"/>
      <c r="AB28" s="1"/>
    </row>
    <row r="29" spans="1:28" x14ac:dyDescent="0.25">
      <c r="A29" s="46"/>
      <c r="B29" s="46">
        <f>January!AG30</f>
        <v>0</v>
      </c>
      <c r="C29" s="46">
        <f>February!AG30</f>
        <v>0</v>
      </c>
      <c r="D29" s="46">
        <f>March!AG30</f>
        <v>0</v>
      </c>
      <c r="E29" s="46">
        <f>April!AG30</f>
        <v>0</v>
      </c>
      <c r="F29" s="46">
        <f>May!AG30</f>
        <v>0</v>
      </c>
      <c r="G29" s="46">
        <f>June!AG30</f>
        <v>0</v>
      </c>
      <c r="H29" s="46">
        <f>July!AG30</f>
        <v>0</v>
      </c>
      <c r="I29" s="46">
        <f>August!AG30</f>
        <v>0</v>
      </c>
      <c r="J29" s="46">
        <f>September!AG30</f>
        <v>0</v>
      </c>
      <c r="K29" s="46">
        <f>October!AG30</f>
        <v>0</v>
      </c>
      <c r="L29" s="46">
        <f>November!AG30</f>
        <v>0</v>
      </c>
      <c r="M29" s="46">
        <f>December!AG30</f>
        <v>0</v>
      </c>
      <c r="N29" s="68">
        <f t="shared" si="0"/>
        <v>0</v>
      </c>
      <c r="O29" s="78"/>
      <c r="P29" s="78"/>
      <c r="Z29" s="1"/>
      <c r="AA29" s="1"/>
      <c r="AB29" s="1"/>
    </row>
    <row r="30" spans="1:28" x14ac:dyDescent="0.25">
      <c r="A30" s="46"/>
      <c r="B30" s="46">
        <f>January!AG31</f>
        <v>0</v>
      </c>
      <c r="C30" s="46">
        <f>February!AG31</f>
        <v>0</v>
      </c>
      <c r="D30" s="46">
        <f>March!AG31</f>
        <v>0</v>
      </c>
      <c r="E30" s="46">
        <f>April!AG31</f>
        <v>0</v>
      </c>
      <c r="F30" s="46">
        <f>May!AG31</f>
        <v>0</v>
      </c>
      <c r="G30" s="46">
        <f>June!AG31</f>
        <v>0</v>
      </c>
      <c r="H30" s="46">
        <f>July!AG31</f>
        <v>0</v>
      </c>
      <c r="I30" s="46">
        <f>August!AG31</f>
        <v>0</v>
      </c>
      <c r="J30" s="46">
        <f>September!AG31</f>
        <v>0</v>
      </c>
      <c r="K30" s="46">
        <f>October!AG31</f>
        <v>0</v>
      </c>
      <c r="L30" s="46">
        <f>November!AG31</f>
        <v>0</v>
      </c>
      <c r="M30" s="46">
        <f>December!AG31</f>
        <v>0</v>
      </c>
      <c r="N30" s="68">
        <f t="shared" si="0"/>
        <v>0</v>
      </c>
      <c r="O30" s="78"/>
      <c r="P30" s="78"/>
      <c r="Z30" s="1"/>
      <c r="AA30" s="1"/>
      <c r="AB30" s="1"/>
    </row>
    <row r="31" spans="1:28" x14ac:dyDescent="0.25">
      <c r="A31" s="46"/>
      <c r="B31" s="46">
        <f>January!AG32</f>
        <v>0</v>
      </c>
      <c r="C31" s="46">
        <f>February!AG32</f>
        <v>0</v>
      </c>
      <c r="D31" s="46">
        <f>March!AG32</f>
        <v>0</v>
      </c>
      <c r="E31" s="46">
        <f>April!AG32</f>
        <v>0</v>
      </c>
      <c r="F31" s="46">
        <f>May!AG32</f>
        <v>0</v>
      </c>
      <c r="G31" s="46">
        <f>June!AG32</f>
        <v>0</v>
      </c>
      <c r="H31" s="46">
        <f>July!AG32</f>
        <v>0</v>
      </c>
      <c r="I31" s="46">
        <f>August!AG32</f>
        <v>0</v>
      </c>
      <c r="J31" s="46">
        <f>September!AG32</f>
        <v>0</v>
      </c>
      <c r="K31" s="46">
        <f>October!AG32</f>
        <v>0</v>
      </c>
      <c r="L31" s="46">
        <f>November!AG32</f>
        <v>0</v>
      </c>
      <c r="M31" s="46">
        <f>December!AG32</f>
        <v>0</v>
      </c>
      <c r="N31" s="68">
        <f t="shared" si="0"/>
        <v>0</v>
      </c>
      <c r="O31" s="78"/>
      <c r="P31" s="78"/>
      <c r="Z31" s="1"/>
      <c r="AA31" s="1"/>
      <c r="AB31" s="1"/>
    </row>
    <row r="32" spans="1:28" x14ac:dyDescent="0.25">
      <c r="A32" s="48" t="s">
        <v>100</v>
      </c>
      <c r="B32" s="46">
        <f>January!AG33</f>
        <v>0</v>
      </c>
      <c r="C32" s="46">
        <f>February!AG33</f>
        <v>0</v>
      </c>
      <c r="D32" s="46">
        <f>March!AG33</f>
        <v>0</v>
      </c>
      <c r="E32" s="46">
        <f>April!AG33</f>
        <v>0</v>
      </c>
      <c r="F32" s="46">
        <f>May!AG33</f>
        <v>0</v>
      </c>
      <c r="G32" s="46">
        <f>June!AG33</f>
        <v>0</v>
      </c>
      <c r="H32" s="46">
        <f>July!AG33</f>
        <v>0</v>
      </c>
      <c r="I32" s="46">
        <f>August!AG33</f>
        <v>0</v>
      </c>
      <c r="J32" s="46">
        <f>September!AG33</f>
        <v>0</v>
      </c>
      <c r="K32" s="46">
        <f>October!AG33</f>
        <v>0</v>
      </c>
      <c r="L32" s="46">
        <f>November!AG33</f>
        <v>0</v>
      </c>
      <c r="M32" s="46">
        <f>December!AG33</f>
        <v>0</v>
      </c>
      <c r="N32" s="74">
        <f t="shared" si="0"/>
        <v>0</v>
      </c>
      <c r="O32" s="78"/>
      <c r="P32" s="79"/>
      <c r="Z32" s="1"/>
      <c r="AA32" s="1"/>
      <c r="AB32" s="1"/>
    </row>
    <row r="33" spans="1:28" x14ac:dyDescent="0.25">
      <c r="A33" s="45"/>
      <c r="B33" s="45"/>
      <c r="C33" s="54"/>
      <c r="D33" s="54"/>
      <c r="E33" s="54"/>
      <c r="F33" s="54"/>
      <c r="G33" s="54"/>
      <c r="H33" s="54"/>
      <c r="I33" s="54"/>
      <c r="J33" s="54"/>
      <c r="K33" s="54"/>
      <c r="L33" s="54"/>
      <c r="M33" s="54"/>
      <c r="N33" s="80"/>
      <c r="O33" s="78"/>
      <c r="P33" s="78"/>
      <c r="Z33" s="1"/>
      <c r="AA33" s="1"/>
      <c r="AB33" s="1"/>
    </row>
    <row r="34" spans="1:28" x14ac:dyDescent="0.25">
      <c r="A34" s="48" t="s">
        <v>102</v>
      </c>
      <c r="B34" s="49">
        <f t="shared" ref="B34:N34" si="3">B27+B32</f>
        <v>0</v>
      </c>
      <c r="C34" s="49">
        <f t="shared" si="3"/>
        <v>0</v>
      </c>
      <c r="D34" s="49">
        <f t="shared" si="3"/>
        <v>0</v>
      </c>
      <c r="E34" s="49">
        <f t="shared" si="3"/>
        <v>0</v>
      </c>
      <c r="F34" s="49">
        <f t="shared" si="3"/>
        <v>0</v>
      </c>
      <c r="G34" s="49">
        <f t="shared" si="3"/>
        <v>0</v>
      </c>
      <c r="H34" s="49">
        <f t="shared" si="3"/>
        <v>0</v>
      </c>
      <c r="I34" s="49">
        <f t="shared" si="3"/>
        <v>0</v>
      </c>
      <c r="J34" s="49">
        <f t="shared" si="3"/>
        <v>0</v>
      </c>
      <c r="K34" s="49">
        <f t="shared" si="3"/>
        <v>0</v>
      </c>
      <c r="L34" s="49">
        <f t="shared" si="3"/>
        <v>0</v>
      </c>
      <c r="M34" s="49">
        <f t="shared" si="3"/>
        <v>0</v>
      </c>
      <c r="N34" s="49">
        <f t="shared" si="3"/>
        <v>0</v>
      </c>
      <c r="O34" s="78"/>
      <c r="P34" s="79"/>
      <c r="Z34" s="1"/>
      <c r="AA34" s="1"/>
      <c r="AB34" s="1"/>
    </row>
    <row r="37" spans="1:28" hidden="1" x14ac:dyDescent="0.25"/>
    <row r="38" spans="1:28" hidden="1" x14ac:dyDescent="0.25">
      <c r="C38" s="150" t="s">
        <v>127</v>
      </c>
      <c r="D38" s="150"/>
      <c r="E38" s="147" t="s">
        <v>128</v>
      </c>
      <c r="F38" s="147"/>
    </row>
    <row r="39" spans="1:28" hidden="1" x14ac:dyDescent="0.25">
      <c r="A39" s="81" t="str">
        <f>IF('Start Data'!B17&lt;&gt;"",IF('Start Data'!B17&lt;Total!$B$11,Total!$B$11,'Start Data'!B17),"")</f>
        <v/>
      </c>
      <c r="B39" s="81" t="str">
        <f>IF('Start Data'!C17&lt;&gt;"",IF('Start Data'!C17&gt;Total!$M$11,Total!$M$11,'Start Data'!C17),"")</f>
        <v/>
      </c>
      <c r="C39" s="82" t="str">
        <f t="shared" ref="C39:C43" si="4">IFERROR(NETWORKDAYS(A39,B39),"")</f>
        <v/>
      </c>
      <c r="D39" s="82" t="str">
        <f>IFERROR(IF(C39*$O$6*'Start Data'!D17&gt;0,C39*$O$6*'Start Data'!D17,""),"")</f>
        <v/>
      </c>
      <c r="E39" s="82" t="str">
        <f t="shared" ref="E39:E43" si="5">IFERROR(IF(DATEDIF(A39,B39,"md")&lt;30,(DATEDIF(A39,B39,"md")/30)+(DATEDIF(A39,B39,"m")),DATEDIF(A39,B39,"m")+1),"")</f>
        <v/>
      </c>
      <c r="F39" s="82" t="str">
        <f>IFERROR((MROUND(((215/12)*E39*'Start Data'!D17),0.5))*7.74,"")</f>
        <v/>
      </c>
    </row>
    <row r="40" spans="1:28" hidden="1" x14ac:dyDescent="0.25">
      <c r="A40" s="81" t="str">
        <f>IF('Start Data'!B18&lt;&gt;"",IF('Start Data'!B18&lt;Total!$B$11,Total!$B$11,'Start Data'!B18),"")</f>
        <v/>
      </c>
      <c r="B40" s="81" t="str">
        <f>IF('Start Data'!C18&lt;&gt;"",IF('Start Data'!C18&gt;Total!$M$11,Total!$M$11,'Start Data'!C18),"")</f>
        <v/>
      </c>
      <c r="C40" s="82" t="str">
        <f t="shared" si="4"/>
        <v/>
      </c>
      <c r="D40" s="82" t="str">
        <f>IFERROR(IF(C40*$O$6*'Start Data'!D18&gt;0,C40*$O$6*'Start Data'!D18,""),"")</f>
        <v/>
      </c>
      <c r="E40" s="82" t="str">
        <f t="shared" si="5"/>
        <v/>
      </c>
      <c r="F40" s="82" t="str">
        <f>IFERROR((MROUND(((215/12)*E40*'Start Data'!D18),0.5))*7.74,"")</f>
        <v/>
      </c>
    </row>
    <row r="41" spans="1:28" hidden="1" x14ac:dyDescent="0.25">
      <c r="A41" s="81" t="str">
        <f>IF('Start Data'!B19&lt;&gt;"",IF('Start Data'!B19&lt;Total!$B$11,Total!$B$11,'Start Data'!B19),"")</f>
        <v/>
      </c>
      <c r="B41" s="81" t="str">
        <f>IF('Start Data'!C19&lt;&gt;"",IF('Start Data'!C19&gt;Total!$M$11,Total!$M$11,'Start Data'!C19),"")</f>
        <v/>
      </c>
      <c r="C41" s="82" t="str">
        <f t="shared" si="4"/>
        <v/>
      </c>
      <c r="D41" s="82" t="str">
        <f>IFERROR(IF(C41*$O$6*'Start Data'!D19&gt;0,C41*$O$6*'Start Data'!D19,""),"")</f>
        <v/>
      </c>
      <c r="E41" s="82" t="str">
        <f t="shared" si="5"/>
        <v/>
      </c>
      <c r="F41" s="82" t="str">
        <f>IFERROR((MROUND(((215/12)*E41*'Start Data'!D19),0.5))*7.74,"")</f>
        <v/>
      </c>
    </row>
    <row r="42" spans="1:28" hidden="1" x14ac:dyDescent="0.25">
      <c r="A42" s="81" t="str">
        <f>IF('Start Data'!B20&lt;&gt;"",IF('Start Data'!B20&lt;Total!$B$11,Total!$B$11,'Start Data'!B20),"")</f>
        <v/>
      </c>
      <c r="B42" s="81" t="str">
        <f>IF('Start Data'!C20&lt;&gt;"",IF('Start Data'!C20&gt;Total!$M$11,Total!$M$11,'Start Data'!C20),"")</f>
        <v/>
      </c>
      <c r="C42" s="82" t="str">
        <f t="shared" si="4"/>
        <v/>
      </c>
      <c r="D42" s="82" t="str">
        <f>IFERROR(IF(C42*$O$6*'Start Data'!D20&gt;0,C42*$O$6*'Start Data'!D20,""),"")</f>
        <v/>
      </c>
      <c r="E42" s="82" t="str">
        <f t="shared" si="5"/>
        <v/>
      </c>
      <c r="F42" s="82" t="str">
        <f>IFERROR((MROUND(((215/12)*E42*'Start Data'!D20),0.5))*7.74,"")</f>
        <v/>
      </c>
    </row>
    <row r="43" spans="1:28" hidden="1" x14ac:dyDescent="0.25">
      <c r="A43" s="81" t="str">
        <f>IF('Start Data'!B21&lt;&gt;"",IF('Start Data'!B21&lt;Total!$B$11,Total!$B$11,'Start Data'!B21),"")</f>
        <v/>
      </c>
      <c r="B43" s="81" t="str">
        <f>IF('Start Data'!C21&lt;&gt;"",IF('Start Data'!C21&gt;Total!$M$11,Total!$M$11,'Start Data'!C21),"")</f>
        <v/>
      </c>
      <c r="C43" s="82" t="str">
        <f t="shared" si="4"/>
        <v/>
      </c>
      <c r="D43" s="82" t="str">
        <f>IFERROR(IF(C43*$O$6*'Start Data'!D21&gt;0,C43*$O$6*'Start Data'!D21,""),"")</f>
        <v/>
      </c>
      <c r="E43" s="82" t="str">
        <f t="shared" si="5"/>
        <v/>
      </c>
      <c r="F43" s="82" t="str">
        <f>IFERROR((MROUND(((215/12)*E43*'Start Data'!D21),0.5))*7.74,"")</f>
        <v/>
      </c>
    </row>
    <row r="44" spans="1:28" hidden="1" x14ac:dyDescent="0.25">
      <c r="D44" s="82">
        <f>SUM(D39:D43)</f>
        <v>0</v>
      </c>
      <c r="E44" s="82">
        <f>(SUM(E39:E43))</f>
        <v>0</v>
      </c>
      <c r="F44" s="82">
        <f>(SUM(F39:F43))</f>
        <v>0</v>
      </c>
    </row>
    <row r="45" spans="1:28" hidden="1" x14ac:dyDescent="0.25"/>
  </sheetData>
  <mergeCells count="22">
    <mergeCell ref="A8:C8"/>
    <mergeCell ref="D8:G8"/>
    <mergeCell ref="H8:AI8"/>
    <mergeCell ref="C38:D38"/>
    <mergeCell ref="E38:F38"/>
    <mergeCell ref="A6:C6"/>
    <mergeCell ref="D6:G6"/>
    <mergeCell ref="J6:N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J6">
    <cfRule type="expression" priority="67">
      <formula>IF($A$27:$A$38,$A$27:$A$38,0)</formula>
    </cfRule>
  </conditionalFormatting>
  <conditionalFormatting sqref="N27:O27">
    <cfRule type="cellIs" dxfId="19" priority="2" operator="greaterThan">
      <formula>$D$44</formula>
    </cfRule>
  </conditionalFormatting>
  <pageMargins left="0.70866141732283472" right="0.70866141732283472" top="0.78740157480314954" bottom="0.78740157480314954" header="0.31496062992125984" footer="0.31496062992125984"/>
  <pageSetup paperSize="9" scale="72"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47" id="{002500DA-00AA-4913-87BD-002C00EE0045}">
            <xm:f>AND(#REF!&gt;='Start Data'!$E27,#REF!&lt;='Start Data'!$F27,'Start Data'!$G27="x")</xm:f>
            <x14:dxf>
              <fill>
                <patternFill patternType="solid">
                  <fgColor indexed="26"/>
                  <bgColor indexed="26"/>
                </patternFill>
              </fill>
            </x14:dxf>
          </x14:cfRule>
          <xm:sqref>B12:M26</xm:sqref>
        </x14:conditionalFormatting>
        <x14:conditionalFormatting xmlns:xm="http://schemas.microsoft.com/office/excel/2006/main">
          <x14:cfRule type="expression" priority="1" id="{001C00D0-0088-4D5B-8D3B-00BE006B0056}">
            <xm:f>AND(#REF!&gt;='Start Data'!$E44,#REF!&lt;='Start Data'!$F44,'Start Data'!$G44="x")</xm:f>
            <x14:dxf>
              <fill>
                <patternFill patternType="solid">
                  <fgColor indexed="26"/>
                  <bgColor indexed="26"/>
                </patternFill>
              </fill>
            </x14:dxf>
          </x14:cfRule>
          <xm:sqref>B29:M32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F28"/>
  <sheetViews>
    <sheetView showGridLines="0" workbookViewId="0"/>
  </sheetViews>
  <sheetFormatPr baseColWidth="10" defaultColWidth="11.42578125" defaultRowHeight="15" x14ac:dyDescent="0.25"/>
  <cols>
    <col min="1" max="1" width="8.7109375" style="1" customWidth="1"/>
    <col min="2" max="32" width="6.28515625" style="1" customWidth="1"/>
    <col min="33" max="16384" width="11.42578125" style="1"/>
  </cols>
  <sheetData>
    <row r="2" spans="1:32" x14ac:dyDescent="0.25">
      <c r="C2" s="2" t="s">
        <v>129</v>
      </c>
      <c r="D2" s="2">
        <f>'Start Data'!B4</f>
        <v>0</v>
      </c>
    </row>
    <row r="5" spans="1:32" x14ac:dyDescent="0.25">
      <c r="A5" s="151">
        <v>44562</v>
      </c>
      <c r="B5" s="41">
        <f t="shared" ref="B5:AF5" si="0">B6</f>
        <v>1</v>
      </c>
      <c r="C5" s="41">
        <f t="shared" si="0"/>
        <v>2</v>
      </c>
      <c r="D5" s="41">
        <f t="shared" si="0"/>
        <v>3</v>
      </c>
      <c r="E5" s="41">
        <f t="shared" si="0"/>
        <v>4</v>
      </c>
      <c r="F5" s="41">
        <f t="shared" si="0"/>
        <v>5</v>
      </c>
      <c r="G5" s="41">
        <f t="shared" si="0"/>
        <v>6</v>
      </c>
      <c r="H5" s="41">
        <f t="shared" si="0"/>
        <v>7</v>
      </c>
      <c r="I5" s="41">
        <f t="shared" si="0"/>
        <v>8</v>
      </c>
      <c r="J5" s="41">
        <f t="shared" si="0"/>
        <v>9</v>
      </c>
      <c r="K5" s="41">
        <f t="shared" si="0"/>
        <v>10</v>
      </c>
      <c r="L5" s="41">
        <f t="shared" si="0"/>
        <v>11</v>
      </c>
      <c r="M5" s="41">
        <f t="shared" si="0"/>
        <v>12</v>
      </c>
      <c r="N5" s="41">
        <f t="shared" si="0"/>
        <v>13</v>
      </c>
      <c r="O5" s="41">
        <f t="shared" si="0"/>
        <v>14</v>
      </c>
      <c r="P5" s="41">
        <f t="shared" si="0"/>
        <v>15</v>
      </c>
      <c r="Q5" s="41">
        <f t="shared" si="0"/>
        <v>16</v>
      </c>
      <c r="R5" s="41">
        <f t="shared" si="0"/>
        <v>17</v>
      </c>
      <c r="S5" s="41">
        <f t="shared" si="0"/>
        <v>18</v>
      </c>
      <c r="T5" s="41">
        <f t="shared" si="0"/>
        <v>19</v>
      </c>
      <c r="U5" s="41">
        <f t="shared" si="0"/>
        <v>20</v>
      </c>
      <c r="V5" s="41">
        <f t="shared" si="0"/>
        <v>21</v>
      </c>
      <c r="W5" s="41">
        <f t="shared" si="0"/>
        <v>22</v>
      </c>
      <c r="X5" s="41">
        <f t="shared" si="0"/>
        <v>23</v>
      </c>
      <c r="Y5" s="41">
        <f t="shared" si="0"/>
        <v>24</v>
      </c>
      <c r="Z5" s="41">
        <f t="shared" si="0"/>
        <v>25</v>
      </c>
      <c r="AA5" s="41">
        <f t="shared" si="0"/>
        <v>26</v>
      </c>
      <c r="AB5" s="41">
        <f t="shared" si="0"/>
        <v>27</v>
      </c>
      <c r="AC5" s="41">
        <f t="shared" si="0"/>
        <v>28</v>
      </c>
      <c r="AD5" s="41">
        <f t="shared" si="0"/>
        <v>29</v>
      </c>
      <c r="AE5" s="41">
        <f t="shared" si="0"/>
        <v>30</v>
      </c>
      <c r="AF5" s="41">
        <f t="shared" si="0"/>
        <v>31</v>
      </c>
    </row>
    <row r="6" spans="1:32" x14ac:dyDescent="0.25">
      <c r="A6" s="151"/>
      <c r="B6" s="42">
        <f>DATE($D$2,MONTH(A5),1)</f>
        <v>1</v>
      </c>
      <c r="C6" s="42">
        <f t="shared" ref="C6:AF6" si="1">IFERROR(IF(MONTH(B6+1)=MONTH($B6),B6+1,""),"")</f>
        <v>2</v>
      </c>
      <c r="D6" s="42">
        <f t="shared" si="1"/>
        <v>3</v>
      </c>
      <c r="E6" s="42">
        <f t="shared" si="1"/>
        <v>4</v>
      </c>
      <c r="F6" s="42">
        <f t="shared" si="1"/>
        <v>5</v>
      </c>
      <c r="G6" s="42">
        <f t="shared" si="1"/>
        <v>6</v>
      </c>
      <c r="H6" s="42">
        <f t="shared" si="1"/>
        <v>7</v>
      </c>
      <c r="I6" s="42">
        <f t="shared" si="1"/>
        <v>8</v>
      </c>
      <c r="J6" s="42">
        <f t="shared" si="1"/>
        <v>9</v>
      </c>
      <c r="K6" s="42">
        <f t="shared" si="1"/>
        <v>10</v>
      </c>
      <c r="L6" s="42">
        <f t="shared" si="1"/>
        <v>11</v>
      </c>
      <c r="M6" s="42">
        <f t="shared" si="1"/>
        <v>12</v>
      </c>
      <c r="N6" s="42">
        <f t="shared" si="1"/>
        <v>13</v>
      </c>
      <c r="O6" s="42">
        <f t="shared" si="1"/>
        <v>14</v>
      </c>
      <c r="P6" s="42">
        <f t="shared" si="1"/>
        <v>15</v>
      </c>
      <c r="Q6" s="42">
        <f t="shared" si="1"/>
        <v>16</v>
      </c>
      <c r="R6" s="42">
        <f t="shared" si="1"/>
        <v>17</v>
      </c>
      <c r="S6" s="42">
        <f t="shared" si="1"/>
        <v>18</v>
      </c>
      <c r="T6" s="42">
        <f t="shared" si="1"/>
        <v>19</v>
      </c>
      <c r="U6" s="42">
        <f t="shared" si="1"/>
        <v>20</v>
      </c>
      <c r="V6" s="42">
        <f t="shared" si="1"/>
        <v>21</v>
      </c>
      <c r="W6" s="42">
        <f t="shared" si="1"/>
        <v>22</v>
      </c>
      <c r="X6" s="42">
        <f t="shared" si="1"/>
        <v>23</v>
      </c>
      <c r="Y6" s="42">
        <f t="shared" si="1"/>
        <v>24</v>
      </c>
      <c r="Z6" s="42">
        <f t="shared" si="1"/>
        <v>25</v>
      </c>
      <c r="AA6" s="42">
        <f t="shared" si="1"/>
        <v>26</v>
      </c>
      <c r="AB6" s="42">
        <f t="shared" si="1"/>
        <v>27</v>
      </c>
      <c r="AC6" s="42">
        <f t="shared" si="1"/>
        <v>28</v>
      </c>
      <c r="AD6" s="42">
        <f t="shared" si="1"/>
        <v>29</v>
      </c>
      <c r="AE6" s="42">
        <f t="shared" si="1"/>
        <v>30</v>
      </c>
      <c r="AF6" s="42">
        <f t="shared" si="1"/>
        <v>31</v>
      </c>
    </row>
    <row r="7" spans="1:32" x14ac:dyDescent="0.25">
      <c r="A7" s="151">
        <v>44593</v>
      </c>
      <c r="B7" s="41">
        <f t="shared" ref="B7:AF7" si="2">B8</f>
        <v>32</v>
      </c>
      <c r="C7" s="41">
        <f t="shared" si="2"/>
        <v>33</v>
      </c>
      <c r="D7" s="41">
        <f t="shared" si="2"/>
        <v>34</v>
      </c>
      <c r="E7" s="41">
        <f t="shared" si="2"/>
        <v>35</v>
      </c>
      <c r="F7" s="41">
        <f t="shared" si="2"/>
        <v>36</v>
      </c>
      <c r="G7" s="41">
        <f t="shared" si="2"/>
        <v>37</v>
      </c>
      <c r="H7" s="41">
        <f t="shared" si="2"/>
        <v>38</v>
      </c>
      <c r="I7" s="41">
        <f t="shared" si="2"/>
        <v>39</v>
      </c>
      <c r="J7" s="41">
        <f t="shared" si="2"/>
        <v>40</v>
      </c>
      <c r="K7" s="41">
        <f t="shared" si="2"/>
        <v>41</v>
      </c>
      <c r="L7" s="41">
        <f t="shared" si="2"/>
        <v>42</v>
      </c>
      <c r="M7" s="41">
        <f t="shared" si="2"/>
        <v>43</v>
      </c>
      <c r="N7" s="41">
        <f t="shared" si="2"/>
        <v>44</v>
      </c>
      <c r="O7" s="41">
        <f t="shared" si="2"/>
        <v>45</v>
      </c>
      <c r="P7" s="41">
        <f t="shared" si="2"/>
        <v>46</v>
      </c>
      <c r="Q7" s="41">
        <f t="shared" si="2"/>
        <v>47</v>
      </c>
      <c r="R7" s="41">
        <f t="shared" si="2"/>
        <v>48</v>
      </c>
      <c r="S7" s="41">
        <f t="shared" si="2"/>
        <v>49</v>
      </c>
      <c r="T7" s="41">
        <f t="shared" si="2"/>
        <v>50</v>
      </c>
      <c r="U7" s="41">
        <f t="shared" si="2"/>
        <v>51</v>
      </c>
      <c r="V7" s="41">
        <f t="shared" si="2"/>
        <v>52</v>
      </c>
      <c r="W7" s="41">
        <f t="shared" si="2"/>
        <v>53</v>
      </c>
      <c r="X7" s="41">
        <f t="shared" si="2"/>
        <v>54</v>
      </c>
      <c r="Y7" s="41">
        <f t="shared" si="2"/>
        <v>55</v>
      </c>
      <c r="Z7" s="41">
        <f t="shared" si="2"/>
        <v>56</v>
      </c>
      <c r="AA7" s="41">
        <f t="shared" si="2"/>
        <v>57</v>
      </c>
      <c r="AB7" s="41">
        <f t="shared" si="2"/>
        <v>58</v>
      </c>
      <c r="AC7" s="41">
        <f t="shared" si="2"/>
        <v>59</v>
      </c>
      <c r="AD7" s="83">
        <f t="shared" si="2"/>
        <v>60</v>
      </c>
      <c r="AE7" s="83" t="str">
        <f t="shared" si="2"/>
        <v/>
      </c>
      <c r="AF7" s="83" t="str">
        <f t="shared" si="2"/>
        <v/>
      </c>
    </row>
    <row r="8" spans="1:32" x14ac:dyDescent="0.25">
      <c r="A8" s="151"/>
      <c r="B8" s="42">
        <f>EDATE(B6,1)</f>
        <v>32</v>
      </c>
      <c r="C8" s="42">
        <f t="shared" ref="C8:AF8" si="3">IFERROR(IF(MONTH(B8+1)=MONTH($B8),B8+1,""),"")</f>
        <v>33</v>
      </c>
      <c r="D8" s="42">
        <f t="shared" si="3"/>
        <v>34</v>
      </c>
      <c r="E8" s="42">
        <f t="shared" si="3"/>
        <v>35</v>
      </c>
      <c r="F8" s="42">
        <f t="shared" si="3"/>
        <v>36</v>
      </c>
      <c r="G8" s="42">
        <f t="shared" si="3"/>
        <v>37</v>
      </c>
      <c r="H8" s="42">
        <f t="shared" si="3"/>
        <v>38</v>
      </c>
      <c r="I8" s="42">
        <f t="shared" si="3"/>
        <v>39</v>
      </c>
      <c r="J8" s="42">
        <f t="shared" si="3"/>
        <v>40</v>
      </c>
      <c r="K8" s="42">
        <f t="shared" si="3"/>
        <v>41</v>
      </c>
      <c r="L8" s="42">
        <f t="shared" si="3"/>
        <v>42</v>
      </c>
      <c r="M8" s="42">
        <f t="shared" si="3"/>
        <v>43</v>
      </c>
      <c r="N8" s="42">
        <f t="shared" si="3"/>
        <v>44</v>
      </c>
      <c r="O8" s="42">
        <f t="shared" si="3"/>
        <v>45</v>
      </c>
      <c r="P8" s="42">
        <f t="shared" si="3"/>
        <v>46</v>
      </c>
      <c r="Q8" s="42">
        <f t="shared" si="3"/>
        <v>47</v>
      </c>
      <c r="R8" s="42">
        <f t="shared" si="3"/>
        <v>48</v>
      </c>
      <c r="S8" s="42">
        <f t="shared" si="3"/>
        <v>49</v>
      </c>
      <c r="T8" s="42">
        <f t="shared" si="3"/>
        <v>50</v>
      </c>
      <c r="U8" s="42">
        <f t="shared" si="3"/>
        <v>51</v>
      </c>
      <c r="V8" s="42">
        <f t="shared" si="3"/>
        <v>52</v>
      </c>
      <c r="W8" s="42">
        <f t="shared" si="3"/>
        <v>53</v>
      </c>
      <c r="X8" s="42">
        <f t="shared" si="3"/>
        <v>54</v>
      </c>
      <c r="Y8" s="42">
        <f t="shared" si="3"/>
        <v>55</v>
      </c>
      <c r="Z8" s="42">
        <f t="shared" si="3"/>
        <v>56</v>
      </c>
      <c r="AA8" s="42">
        <f t="shared" si="3"/>
        <v>57</v>
      </c>
      <c r="AB8" s="42">
        <f t="shared" si="3"/>
        <v>58</v>
      </c>
      <c r="AC8" s="42">
        <f t="shared" si="3"/>
        <v>59</v>
      </c>
      <c r="AD8" s="84">
        <f t="shared" si="3"/>
        <v>60</v>
      </c>
      <c r="AE8" s="84" t="str">
        <f t="shared" si="3"/>
        <v/>
      </c>
      <c r="AF8" s="84" t="str">
        <f t="shared" si="3"/>
        <v/>
      </c>
    </row>
    <row r="9" spans="1:32" x14ac:dyDescent="0.25">
      <c r="A9" s="151">
        <v>44621</v>
      </c>
      <c r="B9" s="41">
        <f t="shared" ref="B9:AF9" si="4">B10</f>
        <v>61</v>
      </c>
      <c r="C9" s="41">
        <f t="shared" si="4"/>
        <v>62</v>
      </c>
      <c r="D9" s="41">
        <f t="shared" si="4"/>
        <v>63</v>
      </c>
      <c r="E9" s="41">
        <f t="shared" si="4"/>
        <v>64</v>
      </c>
      <c r="F9" s="41">
        <f t="shared" si="4"/>
        <v>65</v>
      </c>
      <c r="G9" s="41">
        <f t="shared" si="4"/>
        <v>66</v>
      </c>
      <c r="H9" s="41">
        <f t="shared" si="4"/>
        <v>67</v>
      </c>
      <c r="I9" s="41">
        <f t="shared" si="4"/>
        <v>68</v>
      </c>
      <c r="J9" s="41">
        <f t="shared" si="4"/>
        <v>69</v>
      </c>
      <c r="K9" s="41">
        <f t="shared" si="4"/>
        <v>70</v>
      </c>
      <c r="L9" s="41">
        <f t="shared" si="4"/>
        <v>71</v>
      </c>
      <c r="M9" s="41">
        <f t="shared" si="4"/>
        <v>72</v>
      </c>
      <c r="N9" s="41">
        <f t="shared" si="4"/>
        <v>73</v>
      </c>
      <c r="O9" s="41">
        <f t="shared" si="4"/>
        <v>74</v>
      </c>
      <c r="P9" s="41">
        <f t="shared" si="4"/>
        <v>75</v>
      </c>
      <c r="Q9" s="41">
        <f t="shared" si="4"/>
        <v>76</v>
      </c>
      <c r="R9" s="41">
        <f t="shared" si="4"/>
        <v>77</v>
      </c>
      <c r="S9" s="41">
        <f t="shared" si="4"/>
        <v>78</v>
      </c>
      <c r="T9" s="41">
        <f t="shared" si="4"/>
        <v>79</v>
      </c>
      <c r="U9" s="41">
        <f t="shared" si="4"/>
        <v>80</v>
      </c>
      <c r="V9" s="41">
        <f t="shared" si="4"/>
        <v>81</v>
      </c>
      <c r="W9" s="41">
        <f t="shared" si="4"/>
        <v>82</v>
      </c>
      <c r="X9" s="41">
        <f t="shared" si="4"/>
        <v>83</v>
      </c>
      <c r="Y9" s="41">
        <f t="shared" si="4"/>
        <v>84</v>
      </c>
      <c r="Z9" s="41">
        <f t="shared" si="4"/>
        <v>85</v>
      </c>
      <c r="AA9" s="41">
        <f t="shared" si="4"/>
        <v>86</v>
      </c>
      <c r="AB9" s="41">
        <f t="shared" si="4"/>
        <v>87</v>
      </c>
      <c r="AC9" s="41">
        <f t="shared" si="4"/>
        <v>88</v>
      </c>
      <c r="AD9" s="41">
        <f t="shared" si="4"/>
        <v>89</v>
      </c>
      <c r="AE9" s="41">
        <f t="shared" si="4"/>
        <v>90</v>
      </c>
      <c r="AF9" s="41">
        <f t="shared" si="4"/>
        <v>91</v>
      </c>
    </row>
    <row r="10" spans="1:32" x14ac:dyDescent="0.25">
      <c r="A10" s="151"/>
      <c r="B10" s="42">
        <f>EDATE(B8,1)</f>
        <v>61</v>
      </c>
      <c r="C10" s="42">
        <f t="shared" ref="C10:AF10" si="5">IFERROR(IF(MONTH(B10+1)=MONTH($B10),B10+1,""),"")</f>
        <v>62</v>
      </c>
      <c r="D10" s="42">
        <f t="shared" si="5"/>
        <v>63</v>
      </c>
      <c r="E10" s="42">
        <f t="shared" si="5"/>
        <v>64</v>
      </c>
      <c r="F10" s="42">
        <f t="shared" si="5"/>
        <v>65</v>
      </c>
      <c r="G10" s="42">
        <f t="shared" si="5"/>
        <v>66</v>
      </c>
      <c r="H10" s="42">
        <f t="shared" si="5"/>
        <v>67</v>
      </c>
      <c r="I10" s="42">
        <f t="shared" si="5"/>
        <v>68</v>
      </c>
      <c r="J10" s="42">
        <f t="shared" si="5"/>
        <v>69</v>
      </c>
      <c r="K10" s="42">
        <f t="shared" si="5"/>
        <v>70</v>
      </c>
      <c r="L10" s="42">
        <f t="shared" si="5"/>
        <v>71</v>
      </c>
      <c r="M10" s="42">
        <f t="shared" si="5"/>
        <v>72</v>
      </c>
      <c r="N10" s="42">
        <f t="shared" si="5"/>
        <v>73</v>
      </c>
      <c r="O10" s="42">
        <f t="shared" si="5"/>
        <v>74</v>
      </c>
      <c r="P10" s="42">
        <f t="shared" si="5"/>
        <v>75</v>
      </c>
      <c r="Q10" s="42">
        <f t="shared" si="5"/>
        <v>76</v>
      </c>
      <c r="R10" s="42">
        <f t="shared" si="5"/>
        <v>77</v>
      </c>
      <c r="S10" s="42">
        <f t="shared" si="5"/>
        <v>78</v>
      </c>
      <c r="T10" s="42">
        <f t="shared" si="5"/>
        <v>79</v>
      </c>
      <c r="U10" s="42">
        <f t="shared" si="5"/>
        <v>80</v>
      </c>
      <c r="V10" s="42">
        <f t="shared" si="5"/>
        <v>81</v>
      </c>
      <c r="W10" s="42">
        <f t="shared" si="5"/>
        <v>82</v>
      </c>
      <c r="X10" s="42">
        <f t="shared" si="5"/>
        <v>83</v>
      </c>
      <c r="Y10" s="42">
        <f t="shared" si="5"/>
        <v>84</v>
      </c>
      <c r="Z10" s="42">
        <f t="shared" si="5"/>
        <v>85</v>
      </c>
      <c r="AA10" s="42">
        <f t="shared" si="5"/>
        <v>86</v>
      </c>
      <c r="AB10" s="42">
        <f t="shared" si="5"/>
        <v>87</v>
      </c>
      <c r="AC10" s="42">
        <f t="shared" si="5"/>
        <v>88</v>
      </c>
      <c r="AD10" s="42">
        <f t="shared" si="5"/>
        <v>89</v>
      </c>
      <c r="AE10" s="42">
        <f t="shared" si="5"/>
        <v>90</v>
      </c>
      <c r="AF10" s="42">
        <f t="shared" si="5"/>
        <v>91</v>
      </c>
    </row>
    <row r="11" spans="1:32" x14ac:dyDescent="0.25">
      <c r="A11" s="151">
        <v>44652</v>
      </c>
      <c r="B11" s="41">
        <f t="shared" ref="B11:AF11" si="6">B12</f>
        <v>92</v>
      </c>
      <c r="C11" s="41">
        <f t="shared" si="6"/>
        <v>93</v>
      </c>
      <c r="D11" s="41">
        <f t="shared" si="6"/>
        <v>94</v>
      </c>
      <c r="E11" s="41">
        <f t="shared" si="6"/>
        <v>95</v>
      </c>
      <c r="F11" s="41">
        <f t="shared" si="6"/>
        <v>96</v>
      </c>
      <c r="G11" s="41">
        <f t="shared" si="6"/>
        <v>97</v>
      </c>
      <c r="H11" s="41">
        <f t="shared" si="6"/>
        <v>98</v>
      </c>
      <c r="I11" s="41">
        <f t="shared" si="6"/>
        <v>99</v>
      </c>
      <c r="J11" s="41">
        <f t="shared" si="6"/>
        <v>100</v>
      </c>
      <c r="K11" s="41">
        <f t="shared" si="6"/>
        <v>101</v>
      </c>
      <c r="L11" s="41">
        <f t="shared" si="6"/>
        <v>102</v>
      </c>
      <c r="M11" s="41">
        <f t="shared" si="6"/>
        <v>103</v>
      </c>
      <c r="N11" s="41">
        <f t="shared" si="6"/>
        <v>104</v>
      </c>
      <c r="O11" s="41">
        <f t="shared" si="6"/>
        <v>105</v>
      </c>
      <c r="P11" s="41">
        <f t="shared" si="6"/>
        <v>106</v>
      </c>
      <c r="Q11" s="41">
        <f t="shared" si="6"/>
        <v>107</v>
      </c>
      <c r="R11" s="41">
        <f t="shared" si="6"/>
        <v>108</v>
      </c>
      <c r="S11" s="41">
        <f t="shared" si="6"/>
        <v>109</v>
      </c>
      <c r="T11" s="41">
        <f t="shared" si="6"/>
        <v>110</v>
      </c>
      <c r="U11" s="41">
        <f t="shared" si="6"/>
        <v>111</v>
      </c>
      <c r="V11" s="41">
        <f t="shared" si="6"/>
        <v>112</v>
      </c>
      <c r="W11" s="41">
        <f t="shared" si="6"/>
        <v>113</v>
      </c>
      <c r="X11" s="41">
        <f t="shared" si="6"/>
        <v>114</v>
      </c>
      <c r="Y11" s="41">
        <f t="shared" si="6"/>
        <v>115</v>
      </c>
      <c r="Z11" s="41">
        <f t="shared" si="6"/>
        <v>116</v>
      </c>
      <c r="AA11" s="41">
        <f t="shared" si="6"/>
        <v>117</v>
      </c>
      <c r="AB11" s="41">
        <f t="shared" si="6"/>
        <v>118</v>
      </c>
      <c r="AC11" s="41">
        <f t="shared" si="6"/>
        <v>119</v>
      </c>
      <c r="AD11" s="41">
        <f t="shared" si="6"/>
        <v>120</v>
      </c>
      <c r="AE11" s="41">
        <f t="shared" si="6"/>
        <v>121</v>
      </c>
      <c r="AF11" s="85" t="str">
        <f t="shared" si="6"/>
        <v/>
      </c>
    </row>
    <row r="12" spans="1:32" x14ac:dyDescent="0.25">
      <c r="A12" s="151"/>
      <c r="B12" s="42">
        <f>EDATE(B10,1)</f>
        <v>92</v>
      </c>
      <c r="C12" s="42">
        <f t="shared" ref="C12:AF12" si="7">IFERROR(IF(MONTH(B12+1)=MONTH($B12),B12+1,""),"")</f>
        <v>93</v>
      </c>
      <c r="D12" s="42">
        <f t="shared" si="7"/>
        <v>94</v>
      </c>
      <c r="E12" s="42">
        <f t="shared" si="7"/>
        <v>95</v>
      </c>
      <c r="F12" s="42">
        <f t="shared" si="7"/>
        <v>96</v>
      </c>
      <c r="G12" s="42">
        <f t="shared" si="7"/>
        <v>97</v>
      </c>
      <c r="H12" s="42">
        <f t="shared" si="7"/>
        <v>98</v>
      </c>
      <c r="I12" s="42">
        <f t="shared" si="7"/>
        <v>99</v>
      </c>
      <c r="J12" s="42">
        <f t="shared" si="7"/>
        <v>100</v>
      </c>
      <c r="K12" s="42">
        <f t="shared" si="7"/>
        <v>101</v>
      </c>
      <c r="L12" s="42">
        <f t="shared" si="7"/>
        <v>102</v>
      </c>
      <c r="M12" s="42">
        <f t="shared" si="7"/>
        <v>103</v>
      </c>
      <c r="N12" s="42">
        <f t="shared" si="7"/>
        <v>104</v>
      </c>
      <c r="O12" s="42">
        <f t="shared" si="7"/>
        <v>105</v>
      </c>
      <c r="P12" s="42">
        <f t="shared" si="7"/>
        <v>106</v>
      </c>
      <c r="Q12" s="42">
        <f t="shared" si="7"/>
        <v>107</v>
      </c>
      <c r="R12" s="42">
        <f t="shared" si="7"/>
        <v>108</v>
      </c>
      <c r="S12" s="42">
        <f t="shared" si="7"/>
        <v>109</v>
      </c>
      <c r="T12" s="42">
        <f t="shared" si="7"/>
        <v>110</v>
      </c>
      <c r="U12" s="42">
        <f t="shared" si="7"/>
        <v>111</v>
      </c>
      <c r="V12" s="42">
        <f t="shared" si="7"/>
        <v>112</v>
      </c>
      <c r="W12" s="42">
        <f t="shared" si="7"/>
        <v>113</v>
      </c>
      <c r="X12" s="42">
        <f t="shared" si="7"/>
        <v>114</v>
      </c>
      <c r="Y12" s="42">
        <f t="shared" si="7"/>
        <v>115</v>
      </c>
      <c r="Z12" s="42">
        <f t="shared" si="7"/>
        <v>116</v>
      </c>
      <c r="AA12" s="42">
        <f t="shared" si="7"/>
        <v>117</v>
      </c>
      <c r="AB12" s="42">
        <f t="shared" si="7"/>
        <v>118</v>
      </c>
      <c r="AC12" s="42">
        <f t="shared" si="7"/>
        <v>119</v>
      </c>
      <c r="AD12" s="42">
        <f t="shared" si="7"/>
        <v>120</v>
      </c>
      <c r="AE12" s="42">
        <f t="shared" si="7"/>
        <v>121</v>
      </c>
      <c r="AF12" s="84" t="str">
        <f t="shared" si="7"/>
        <v/>
      </c>
    </row>
    <row r="13" spans="1:32" x14ac:dyDescent="0.25">
      <c r="A13" s="151">
        <v>44682</v>
      </c>
      <c r="B13" s="41">
        <f t="shared" ref="B13:AF13" si="8">B14</f>
        <v>122</v>
      </c>
      <c r="C13" s="41">
        <f t="shared" si="8"/>
        <v>123</v>
      </c>
      <c r="D13" s="41">
        <f t="shared" si="8"/>
        <v>124</v>
      </c>
      <c r="E13" s="41">
        <f t="shared" si="8"/>
        <v>125</v>
      </c>
      <c r="F13" s="41">
        <f t="shared" si="8"/>
        <v>126</v>
      </c>
      <c r="G13" s="41">
        <f t="shared" si="8"/>
        <v>127</v>
      </c>
      <c r="H13" s="41">
        <f t="shared" si="8"/>
        <v>128</v>
      </c>
      <c r="I13" s="41">
        <f t="shared" si="8"/>
        <v>129</v>
      </c>
      <c r="J13" s="41">
        <f t="shared" si="8"/>
        <v>130</v>
      </c>
      <c r="K13" s="41">
        <f t="shared" si="8"/>
        <v>131</v>
      </c>
      <c r="L13" s="41">
        <f t="shared" si="8"/>
        <v>132</v>
      </c>
      <c r="M13" s="41">
        <f t="shared" si="8"/>
        <v>133</v>
      </c>
      <c r="N13" s="41">
        <f t="shared" si="8"/>
        <v>134</v>
      </c>
      <c r="O13" s="41">
        <f t="shared" si="8"/>
        <v>135</v>
      </c>
      <c r="P13" s="41">
        <f t="shared" si="8"/>
        <v>136</v>
      </c>
      <c r="Q13" s="41">
        <f t="shared" si="8"/>
        <v>137</v>
      </c>
      <c r="R13" s="41">
        <f t="shared" si="8"/>
        <v>138</v>
      </c>
      <c r="S13" s="41">
        <f t="shared" si="8"/>
        <v>139</v>
      </c>
      <c r="T13" s="41">
        <f t="shared" si="8"/>
        <v>140</v>
      </c>
      <c r="U13" s="41">
        <f t="shared" si="8"/>
        <v>141</v>
      </c>
      <c r="V13" s="41">
        <f t="shared" si="8"/>
        <v>142</v>
      </c>
      <c r="W13" s="41">
        <f t="shared" si="8"/>
        <v>143</v>
      </c>
      <c r="X13" s="41">
        <f t="shared" si="8"/>
        <v>144</v>
      </c>
      <c r="Y13" s="41">
        <f t="shared" si="8"/>
        <v>145</v>
      </c>
      <c r="Z13" s="41">
        <f t="shared" si="8"/>
        <v>146</v>
      </c>
      <c r="AA13" s="41">
        <f t="shared" si="8"/>
        <v>147</v>
      </c>
      <c r="AB13" s="41">
        <f t="shared" si="8"/>
        <v>148</v>
      </c>
      <c r="AC13" s="41">
        <f t="shared" si="8"/>
        <v>149</v>
      </c>
      <c r="AD13" s="41">
        <f t="shared" si="8"/>
        <v>150</v>
      </c>
      <c r="AE13" s="41">
        <f t="shared" si="8"/>
        <v>151</v>
      </c>
      <c r="AF13" s="41">
        <f t="shared" si="8"/>
        <v>152</v>
      </c>
    </row>
    <row r="14" spans="1:32" x14ac:dyDescent="0.25">
      <c r="A14" s="151"/>
      <c r="B14" s="42">
        <f>EDATE(B12,1)</f>
        <v>122</v>
      </c>
      <c r="C14" s="42">
        <f t="shared" ref="C14:AF14" si="9">IFERROR(IF(MONTH(B14+1)=MONTH($B14),B14+1,""),"")</f>
        <v>123</v>
      </c>
      <c r="D14" s="42">
        <f t="shared" si="9"/>
        <v>124</v>
      </c>
      <c r="E14" s="42">
        <f t="shared" si="9"/>
        <v>125</v>
      </c>
      <c r="F14" s="42">
        <f t="shared" si="9"/>
        <v>126</v>
      </c>
      <c r="G14" s="42">
        <f t="shared" si="9"/>
        <v>127</v>
      </c>
      <c r="H14" s="42">
        <f t="shared" si="9"/>
        <v>128</v>
      </c>
      <c r="I14" s="42">
        <f t="shared" si="9"/>
        <v>129</v>
      </c>
      <c r="J14" s="42">
        <f t="shared" si="9"/>
        <v>130</v>
      </c>
      <c r="K14" s="42">
        <f t="shared" si="9"/>
        <v>131</v>
      </c>
      <c r="L14" s="42">
        <f t="shared" si="9"/>
        <v>132</v>
      </c>
      <c r="M14" s="42">
        <f t="shared" si="9"/>
        <v>133</v>
      </c>
      <c r="N14" s="42">
        <f t="shared" si="9"/>
        <v>134</v>
      </c>
      <c r="O14" s="42">
        <f t="shared" si="9"/>
        <v>135</v>
      </c>
      <c r="P14" s="42">
        <f t="shared" si="9"/>
        <v>136</v>
      </c>
      <c r="Q14" s="42">
        <f t="shared" si="9"/>
        <v>137</v>
      </c>
      <c r="R14" s="42">
        <f t="shared" si="9"/>
        <v>138</v>
      </c>
      <c r="S14" s="42">
        <f t="shared" si="9"/>
        <v>139</v>
      </c>
      <c r="T14" s="42">
        <f t="shared" si="9"/>
        <v>140</v>
      </c>
      <c r="U14" s="42">
        <f t="shared" si="9"/>
        <v>141</v>
      </c>
      <c r="V14" s="42">
        <f t="shared" si="9"/>
        <v>142</v>
      </c>
      <c r="W14" s="42">
        <f t="shared" si="9"/>
        <v>143</v>
      </c>
      <c r="X14" s="42">
        <f t="shared" si="9"/>
        <v>144</v>
      </c>
      <c r="Y14" s="42">
        <f t="shared" si="9"/>
        <v>145</v>
      </c>
      <c r="Z14" s="42">
        <f t="shared" si="9"/>
        <v>146</v>
      </c>
      <c r="AA14" s="42">
        <f t="shared" si="9"/>
        <v>147</v>
      </c>
      <c r="AB14" s="42">
        <f t="shared" si="9"/>
        <v>148</v>
      </c>
      <c r="AC14" s="42">
        <f t="shared" si="9"/>
        <v>149</v>
      </c>
      <c r="AD14" s="42">
        <f t="shared" si="9"/>
        <v>150</v>
      </c>
      <c r="AE14" s="42">
        <f t="shared" si="9"/>
        <v>151</v>
      </c>
      <c r="AF14" s="42">
        <f t="shared" si="9"/>
        <v>152</v>
      </c>
    </row>
    <row r="15" spans="1:32" x14ac:dyDescent="0.25">
      <c r="A15" s="151">
        <v>44713</v>
      </c>
      <c r="B15" s="41">
        <f t="shared" ref="B15:AF15" si="10">B16</f>
        <v>153</v>
      </c>
      <c r="C15" s="41">
        <f t="shared" si="10"/>
        <v>154</v>
      </c>
      <c r="D15" s="41">
        <f t="shared" si="10"/>
        <v>155</v>
      </c>
      <c r="E15" s="41">
        <f t="shared" si="10"/>
        <v>156</v>
      </c>
      <c r="F15" s="41">
        <f t="shared" si="10"/>
        <v>157</v>
      </c>
      <c r="G15" s="41">
        <f t="shared" si="10"/>
        <v>158</v>
      </c>
      <c r="H15" s="41">
        <f t="shared" si="10"/>
        <v>159</v>
      </c>
      <c r="I15" s="41">
        <f t="shared" si="10"/>
        <v>160</v>
      </c>
      <c r="J15" s="41">
        <f t="shared" si="10"/>
        <v>161</v>
      </c>
      <c r="K15" s="41">
        <f t="shared" si="10"/>
        <v>162</v>
      </c>
      <c r="L15" s="41">
        <f t="shared" si="10"/>
        <v>163</v>
      </c>
      <c r="M15" s="41">
        <f t="shared" si="10"/>
        <v>164</v>
      </c>
      <c r="N15" s="41">
        <f t="shared" si="10"/>
        <v>165</v>
      </c>
      <c r="O15" s="41">
        <f t="shared" si="10"/>
        <v>166</v>
      </c>
      <c r="P15" s="41">
        <f t="shared" si="10"/>
        <v>167</v>
      </c>
      <c r="Q15" s="41">
        <f t="shared" si="10"/>
        <v>168</v>
      </c>
      <c r="R15" s="41">
        <f t="shared" si="10"/>
        <v>169</v>
      </c>
      <c r="S15" s="41">
        <f t="shared" si="10"/>
        <v>170</v>
      </c>
      <c r="T15" s="41">
        <f t="shared" si="10"/>
        <v>171</v>
      </c>
      <c r="U15" s="41">
        <f t="shared" si="10"/>
        <v>172</v>
      </c>
      <c r="V15" s="41">
        <f t="shared" si="10"/>
        <v>173</v>
      </c>
      <c r="W15" s="41">
        <f t="shared" si="10"/>
        <v>174</v>
      </c>
      <c r="X15" s="41">
        <f t="shared" si="10"/>
        <v>175</v>
      </c>
      <c r="Y15" s="41">
        <f t="shared" si="10"/>
        <v>176</v>
      </c>
      <c r="Z15" s="41">
        <f t="shared" si="10"/>
        <v>177</v>
      </c>
      <c r="AA15" s="41">
        <f t="shared" si="10"/>
        <v>178</v>
      </c>
      <c r="AB15" s="41">
        <f t="shared" si="10"/>
        <v>179</v>
      </c>
      <c r="AC15" s="41">
        <f t="shared" si="10"/>
        <v>180</v>
      </c>
      <c r="AD15" s="41">
        <f t="shared" si="10"/>
        <v>181</v>
      </c>
      <c r="AE15" s="41">
        <f t="shared" si="10"/>
        <v>182</v>
      </c>
      <c r="AF15" s="85" t="str">
        <f t="shared" si="10"/>
        <v/>
      </c>
    </row>
    <row r="16" spans="1:32" x14ac:dyDescent="0.25">
      <c r="A16" s="151"/>
      <c r="B16" s="42">
        <f>EDATE(B14,1)</f>
        <v>153</v>
      </c>
      <c r="C16" s="42">
        <f t="shared" ref="C16:AF16" si="11">IFERROR(IF(MONTH(B16+1)=MONTH($B16),B16+1,""),"")</f>
        <v>154</v>
      </c>
      <c r="D16" s="42">
        <f t="shared" si="11"/>
        <v>155</v>
      </c>
      <c r="E16" s="42">
        <f t="shared" si="11"/>
        <v>156</v>
      </c>
      <c r="F16" s="42">
        <f t="shared" si="11"/>
        <v>157</v>
      </c>
      <c r="G16" s="42">
        <f t="shared" si="11"/>
        <v>158</v>
      </c>
      <c r="H16" s="42">
        <f t="shared" si="11"/>
        <v>159</v>
      </c>
      <c r="I16" s="42">
        <f t="shared" si="11"/>
        <v>160</v>
      </c>
      <c r="J16" s="42">
        <f t="shared" si="11"/>
        <v>161</v>
      </c>
      <c r="K16" s="42">
        <f t="shared" si="11"/>
        <v>162</v>
      </c>
      <c r="L16" s="42">
        <f t="shared" si="11"/>
        <v>163</v>
      </c>
      <c r="M16" s="42">
        <f t="shared" si="11"/>
        <v>164</v>
      </c>
      <c r="N16" s="42">
        <f t="shared" si="11"/>
        <v>165</v>
      </c>
      <c r="O16" s="42">
        <f t="shared" si="11"/>
        <v>166</v>
      </c>
      <c r="P16" s="42">
        <f t="shared" si="11"/>
        <v>167</v>
      </c>
      <c r="Q16" s="42">
        <f t="shared" si="11"/>
        <v>168</v>
      </c>
      <c r="R16" s="42">
        <f t="shared" si="11"/>
        <v>169</v>
      </c>
      <c r="S16" s="42">
        <f t="shared" si="11"/>
        <v>170</v>
      </c>
      <c r="T16" s="42">
        <f t="shared" si="11"/>
        <v>171</v>
      </c>
      <c r="U16" s="42">
        <f t="shared" si="11"/>
        <v>172</v>
      </c>
      <c r="V16" s="42">
        <f t="shared" si="11"/>
        <v>173</v>
      </c>
      <c r="W16" s="42">
        <f t="shared" si="11"/>
        <v>174</v>
      </c>
      <c r="X16" s="42">
        <f t="shared" si="11"/>
        <v>175</v>
      </c>
      <c r="Y16" s="42">
        <f t="shared" si="11"/>
        <v>176</v>
      </c>
      <c r="Z16" s="42">
        <f t="shared" si="11"/>
        <v>177</v>
      </c>
      <c r="AA16" s="42">
        <f t="shared" si="11"/>
        <v>178</v>
      </c>
      <c r="AB16" s="42">
        <f t="shared" si="11"/>
        <v>179</v>
      </c>
      <c r="AC16" s="42">
        <f t="shared" si="11"/>
        <v>180</v>
      </c>
      <c r="AD16" s="42">
        <f t="shared" si="11"/>
        <v>181</v>
      </c>
      <c r="AE16" s="42">
        <f t="shared" si="11"/>
        <v>182</v>
      </c>
      <c r="AF16" s="84" t="str">
        <f t="shared" si="11"/>
        <v/>
      </c>
    </row>
    <row r="17" spans="1:32" x14ac:dyDescent="0.25">
      <c r="A17" s="151">
        <v>44743</v>
      </c>
      <c r="B17" s="41">
        <f t="shared" ref="B17:AF17" si="12">B18</f>
        <v>183</v>
      </c>
      <c r="C17" s="41">
        <f t="shared" si="12"/>
        <v>184</v>
      </c>
      <c r="D17" s="41">
        <f t="shared" si="12"/>
        <v>185</v>
      </c>
      <c r="E17" s="41">
        <f t="shared" si="12"/>
        <v>186</v>
      </c>
      <c r="F17" s="41">
        <f t="shared" si="12"/>
        <v>187</v>
      </c>
      <c r="G17" s="41">
        <f t="shared" si="12"/>
        <v>188</v>
      </c>
      <c r="H17" s="41">
        <f t="shared" si="12"/>
        <v>189</v>
      </c>
      <c r="I17" s="41">
        <f t="shared" si="12"/>
        <v>190</v>
      </c>
      <c r="J17" s="41">
        <f t="shared" si="12"/>
        <v>191</v>
      </c>
      <c r="K17" s="41">
        <f t="shared" si="12"/>
        <v>192</v>
      </c>
      <c r="L17" s="41">
        <f t="shared" si="12"/>
        <v>193</v>
      </c>
      <c r="M17" s="41">
        <f t="shared" si="12"/>
        <v>194</v>
      </c>
      <c r="N17" s="41">
        <f t="shared" si="12"/>
        <v>195</v>
      </c>
      <c r="O17" s="41">
        <f t="shared" si="12"/>
        <v>196</v>
      </c>
      <c r="P17" s="41">
        <f t="shared" si="12"/>
        <v>197</v>
      </c>
      <c r="Q17" s="41">
        <f t="shared" si="12"/>
        <v>198</v>
      </c>
      <c r="R17" s="41">
        <f t="shared" si="12"/>
        <v>199</v>
      </c>
      <c r="S17" s="41">
        <f t="shared" si="12"/>
        <v>200</v>
      </c>
      <c r="T17" s="41">
        <f t="shared" si="12"/>
        <v>201</v>
      </c>
      <c r="U17" s="41">
        <f t="shared" si="12"/>
        <v>202</v>
      </c>
      <c r="V17" s="41">
        <f t="shared" si="12"/>
        <v>203</v>
      </c>
      <c r="W17" s="41">
        <f t="shared" si="12"/>
        <v>204</v>
      </c>
      <c r="X17" s="41">
        <f t="shared" si="12"/>
        <v>205</v>
      </c>
      <c r="Y17" s="41">
        <f t="shared" si="12"/>
        <v>206</v>
      </c>
      <c r="Z17" s="41">
        <f t="shared" si="12"/>
        <v>207</v>
      </c>
      <c r="AA17" s="41">
        <f t="shared" si="12"/>
        <v>208</v>
      </c>
      <c r="AB17" s="41">
        <f t="shared" si="12"/>
        <v>209</v>
      </c>
      <c r="AC17" s="41">
        <f t="shared" si="12"/>
        <v>210</v>
      </c>
      <c r="AD17" s="41">
        <f t="shared" si="12"/>
        <v>211</v>
      </c>
      <c r="AE17" s="41">
        <f t="shared" si="12"/>
        <v>212</v>
      </c>
      <c r="AF17" s="41">
        <f t="shared" si="12"/>
        <v>213</v>
      </c>
    </row>
    <row r="18" spans="1:32" x14ac:dyDescent="0.25">
      <c r="A18" s="151"/>
      <c r="B18" s="42">
        <f>EDATE(B16,1)</f>
        <v>183</v>
      </c>
      <c r="C18" s="42">
        <f t="shared" ref="C18:AF18" si="13">IFERROR(IF(MONTH(B18+1)=MONTH($B18),B18+1,""),"")</f>
        <v>184</v>
      </c>
      <c r="D18" s="42">
        <f t="shared" si="13"/>
        <v>185</v>
      </c>
      <c r="E18" s="42">
        <f t="shared" si="13"/>
        <v>186</v>
      </c>
      <c r="F18" s="42">
        <f t="shared" si="13"/>
        <v>187</v>
      </c>
      <c r="G18" s="42">
        <f t="shared" si="13"/>
        <v>188</v>
      </c>
      <c r="H18" s="42">
        <f t="shared" si="13"/>
        <v>189</v>
      </c>
      <c r="I18" s="42">
        <f t="shared" si="13"/>
        <v>190</v>
      </c>
      <c r="J18" s="42">
        <f t="shared" si="13"/>
        <v>191</v>
      </c>
      <c r="K18" s="42">
        <f t="shared" si="13"/>
        <v>192</v>
      </c>
      <c r="L18" s="42">
        <f t="shared" si="13"/>
        <v>193</v>
      </c>
      <c r="M18" s="42">
        <f t="shared" si="13"/>
        <v>194</v>
      </c>
      <c r="N18" s="42">
        <f t="shared" si="13"/>
        <v>195</v>
      </c>
      <c r="O18" s="42">
        <f t="shared" si="13"/>
        <v>196</v>
      </c>
      <c r="P18" s="42">
        <f t="shared" si="13"/>
        <v>197</v>
      </c>
      <c r="Q18" s="42">
        <f t="shared" si="13"/>
        <v>198</v>
      </c>
      <c r="R18" s="42">
        <f t="shared" si="13"/>
        <v>199</v>
      </c>
      <c r="S18" s="42">
        <f t="shared" si="13"/>
        <v>200</v>
      </c>
      <c r="T18" s="42">
        <f t="shared" si="13"/>
        <v>201</v>
      </c>
      <c r="U18" s="42">
        <f t="shared" si="13"/>
        <v>202</v>
      </c>
      <c r="V18" s="42">
        <f t="shared" si="13"/>
        <v>203</v>
      </c>
      <c r="W18" s="42">
        <f t="shared" si="13"/>
        <v>204</v>
      </c>
      <c r="X18" s="42">
        <f t="shared" si="13"/>
        <v>205</v>
      </c>
      <c r="Y18" s="42">
        <f t="shared" si="13"/>
        <v>206</v>
      </c>
      <c r="Z18" s="42">
        <f t="shared" si="13"/>
        <v>207</v>
      </c>
      <c r="AA18" s="42">
        <f t="shared" si="13"/>
        <v>208</v>
      </c>
      <c r="AB18" s="42">
        <f t="shared" si="13"/>
        <v>209</v>
      </c>
      <c r="AC18" s="42">
        <f t="shared" si="13"/>
        <v>210</v>
      </c>
      <c r="AD18" s="42">
        <f t="shared" si="13"/>
        <v>211</v>
      </c>
      <c r="AE18" s="42">
        <f t="shared" si="13"/>
        <v>212</v>
      </c>
      <c r="AF18" s="42">
        <f t="shared" si="13"/>
        <v>213</v>
      </c>
    </row>
    <row r="19" spans="1:32" x14ac:dyDescent="0.25">
      <c r="A19" s="151">
        <v>44774</v>
      </c>
      <c r="B19" s="41">
        <f t="shared" ref="B19:AF19" si="14">B20</f>
        <v>214</v>
      </c>
      <c r="C19" s="41">
        <f t="shared" si="14"/>
        <v>215</v>
      </c>
      <c r="D19" s="41">
        <f t="shared" si="14"/>
        <v>216</v>
      </c>
      <c r="E19" s="41">
        <f t="shared" si="14"/>
        <v>217</v>
      </c>
      <c r="F19" s="41">
        <f t="shared" si="14"/>
        <v>218</v>
      </c>
      <c r="G19" s="41">
        <f t="shared" si="14"/>
        <v>219</v>
      </c>
      <c r="H19" s="41">
        <f t="shared" si="14"/>
        <v>220</v>
      </c>
      <c r="I19" s="41">
        <f t="shared" si="14"/>
        <v>221</v>
      </c>
      <c r="J19" s="41">
        <f t="shared" si="14"/>
        <v>222</v>
      </c>
      <c r="K19" s="41">
        <f t="shared" si="14"/>
        <v>223</v>
      </c>
      <c r="L19" s="41">
        <f t="shared" si="14"/>
        <v>224</v>
      </c>
      <c r="M19" s="41">
        <f t="shared" si="14"/>
        <v>225</v>
      </c>
      <c r="N19" s="41">
        <f t="shared" si="14"/>
        <v>226</v>
      </c>
      <c r="O19" s="41">
        <f t="shared" si="14"/>
        <v>227</v>
      </c>
      <c r="P19" s="41">
        <f t="shared" si="14"/>
        <v>228</v>
      </c>
      <c r="Q19" s="41">
        <f t="shared" si="14"/>
        <v>229</v>
      </c>
      <c r="R19" s="41">
        <f t="shared" si="14"/>
        <v>230</v>
      </c>
      <c r="S19" s="41">
        <f t="shared" si="14"/>
        <v>231</v>
      </c>
      <c r="T19" s="41">
        <f t="shared" si="14"/>
        <v>232</v>
      </c>
      <c r="U19" s="41">
        <f t="shared" si="14"/>
        <v>233</v>
      </c>
      <c r="V19" s="41">
        <f t="shared" si="14"/>
        <v>234</v>
      </c>
      <c r="W19" s="41">
        <f t="shared" si="14"/>
        <v>235</v>
      </c>
      <c r="X19" s="41">
        <f t="shared" si="14"/>
        <v>236</v>
      </c>
      <c r="Y19" s="41">
        <f t="shared" si="14"/>
        <v>237</v>
      </c>
      <c r="Z19" s="41">
        <f t="shared" si="14"/>
        <v>238</v>
      </c>
      <c r="AA19" s="41">
        <f t="shared" si="14"/>
        <v>239</v>
      </c>
      <c r="AB19" s="41">
        <f t="shared" si="14"/>
        <v>240</v>
      </c>
      <c r="AC19" s="41">
        <f t="shared" si="14"/>
        <v>241</v>
      </c>
      <c r="AD19" s="41">
        <f t="shared" si="14"/>
        <v>242</v>
      </c>
      <c r="AE19" s="41">
        <f t="shared" si="14"/>
        <v>243</v>
      </c>
      <c r="AF19" s="41">
        <f t="shared" si="14"/>
        <v>244</v>
      </c>
    </row>
    <row r="20" spans="1:32" x14ac:dyDescent="0.25">
      <c r="A20" s="151"/>
      <c r="B20" s="42">
        <f>EDATE(B18,1)</f>
        <v>214</v>
      </c>
      <c r="C20" s="42">
        <f t="shared" ref="C20:AF20" si="15">IFERROR(IF(MONTH(B20+1)=MONTH($B20),B20+1,""),"")</f>
        <v>215</v>
      </c>
      <c r="D20" s="42">
        <f t="shared" si="15"/>
        <v>216</v>
      </c>
      <c r="E20" s="42">
        <f t="shared" si="15"/>
        <v>217</v>
      </c>
      <c r="F20" s="42">
        <f t="shared" si="15"/>
        <v>218</v>
      </c>
      <c r="G20" s="42">
        <f t="shared" si="15"/>
        <v>219</v>
      </c>
      <c r="H20" s="42">
        <f t="shared" si="15"/>
        <v>220</v>
      </c>
      <c r="I20" s="42">
        <f t="shared" si="15"/>
        <v>221</v>
      </c>
      <c r="J20" s="42">
        <f t="shared" si="15"/>
        <v>222</v>
      </c>
      <c r="K20" s="42">
        <f t="shared" si="15"/>
        <v>223</v>
      </c>
      <c r="L20" s="42">
        <f t="shared" si="15"/>
        <v>224</v>
      </c>
      <c r="M20" s="42">
        <f t="shared" si="15"/>
        <v>225</v>
      </c>
      <c r="N20" s="42">
        <f t="shared" si="15"/>
        <v>226</v>
      </c>
      <c r="O20" s="42">
        <f t="shared" si="15"/>
        <v>227</v>
      </c>
      <c r="P20" s="42">
        <f t="shared" si="15"/>
        <v>228</v>
      </c>
      <c r="Q20" s="42">
        <f t="shared" si="15"/>
        <v>229</v>
      </c>
      <c r="R20" s="42">
        <f t="shared" si="15"/>
        <v>230</v>
      </c>
      <c r="S20" s="42">
        <f t="shared" si="15"/>
        <v>231</v>
      </c>
      <c r="T20" s="42">
        <f t="shared" si="15"/>
        <v>232</v>
      </c>
      <c r="U20" s="42">
        <f t="shared" si="15"/>
        <v>233</v>
      </c>
      <c r="V20" s="42">
        <f t="shared" si="15"/>
        <v>234</v>
      </c>
      <c r="W20" s="42">
        <f t="shared" si="15"/>
        <v>235</v>
      </c>
      <c r="X20" s="42">
        <f t="shared" si="15"/>
        <v>236</v>
      </c>
      <c r="Y20" s="42">
        <f t="shared" si="15"/>
        <v>237</v>
      </c>
      <c r="Z20" s="42">
        <f t="shared" si="15"/>
        <v>238</v>
      </c>
      <c r="AA20" s="42">
        <f t="shared" si="15"/>
        <v>239</v>
      </c>
      <c r="AB20" s="42">
        <f t="shared" si="15"/>
        <v>240</v>
      </c>
      <c r="AC20" s="42">
        <f t="shared" si="15"/>
        <v>241</v>
      </c>
      <c r="AD20" s="42">
        <f t="shared" si="15"/>
        <v>242</v>
      </c>
      <c r="AE20" s="42">
        <f t="shared" si="15"/>
        <v>243</v>
      </c>
      <c r="AF20" s="42">
        <f t="shared" si="15"/>
        <v>244</v>
      </c>
    </row>
    <row r="21" spans="1:32" x14ac:dyDescent="0.25">
      <c r="A21" s="151">
        <v>44805</v>
      </c>
      <c r="B21" s="41">
        <f t="shared" ref="B21:AF21" si="16">B22</f>
        <v>245</v>
      </c>
      <c r="C21" s="41">
        <f t="shared" si="16"/>
        <v>246</v>
      </c>
      <c r="D21" s="41">
        <f t="shared" si="16"/>
        <v>247</v>
      </c>
      <c r="E21" s="41">
        <f t="shared" si="16"/>
        <v>248</v>
      </c>
      <c r="F21" s="41">
        <f t="shared" si="16"/>
        <v>249</v>
      </c>
      <c r="G21" s="41">
        <f t="shared" si="16"/>
        <v>250</v>
      </c>
      <c r="H21" s="41">
        <f t="shared" si="16"/>
        <v>251</v>
      </c>
      <c r="I21" s="41">
        <f t="shared" si="16"/>
        <v>252</v>
      </c>
      <c r="J21" s="41">
        <f t="shared" si="16"/>
        <v>253</v>
      </c>
      <c r="K21" s="41">
        <f t="shared" si="16"/>
        <v>254</v>
      </c>
      <c r="L21" s="41">
        <f t="shared" si="16"/>
        <v>255</v>
      </c>
      <c r="M21" s="41">
        <f t="shared" si="16"/>
        <v>256</v>
      </c>
      <c r="N21" s="41">
        <f t="shared" si="16"/>
        <v>257</v>
      </c>
      <c r="O21" s="41">
        <f t="shared" si="16"/>
        <v>258</v>
      </c>
      <c r="P21" s="41">
        <f t="shared" si="16"/>
        <v>259</v>
      </c>
      <c r="Q21" s="41">
        <f t="shared" si="16"/>
        <v>260</v>
      </c>
      <c r="R21" s="41">
        <f t="shared" si="16"/>
        <v>261</v>
      </c>
      <c r="S21" s="41">
        <f t="shared" si="16"/>
        <v>262</v>
      </c>
      <c r="T21" s="41">
        <f t="shared" si="16"/>
        <v>263</v>
      </c>
      <c r="U21" s="41">
        <f t="shared" si="16"/>
        <v>264</v>
      </c>
      <c r="V21" s="41">
        <f t="shared" si="16"/>
        <v>265</v>
      </c>
      <c r="W21" s="41">
        <f t="shared" si="16"/>
        <v>266</v>
      </c>
      <c r="X21" s="41">
        <f t="shared" si="16"/>
        <v>267</v>
      </c>
      <c r="Y21" s="41">
        <f t="shared" si="16"/>
        <v>268</v>
      </c>
      <c r="Z21" s="41">
        <f t="shared" si="16"/>
        <v>269</v>
      </c>
      <c r="AA21" s="41">
        <f t="shared" si="16"/>
        <v>270</v>
      </c>
      <c r="AB21" s="41">
        <f t="shared" si="16"/>
        <v>271</v>
      </c>
      <c r="AC21" s="41">
        <f t="shared" si="16"/>
        <v>272</v>
      </c>
      <c r="AD21" s="41">
        <f t="shared" si="16"/>
        <v>273</v>
      </c>
      <c r="AE21" s="41">
        <f t="shared" si="16"/>
        <v>274</v>
      </c>
      <c r="AF21" s="85" t="str">
        <f t="shared" si="16"/>
        <v/>
      </c>
    </row>
    <row r="22" spans="1:32" x14ac:dyDescent="0.25">
      <c r="A22" s="151"/>
      <c r="B22" s="42">
        <f>EDATE(B20,1)</f>
        <v>245</v>
      </c>
      <c r="C22" s="42">
        <f t="shared" ref="C22:AF22" si="17">IFERROR(IF(MONTH(B22+1)=MONTH($B22),B22+1,""),"")</f>
        <v>246</v>
      </c>
      <c r="D22" s="42">
        <f t="shared" si="17"/>
        <v>247</v>
      </c>
      <c r="E22" s="42">
        <f t="shared" si="17"/>
        <v>248</v>
      </c>
      <c r="F22" s="42">
        <f t="shared" si="17"/>
        <v>249</v>
      </c>
      <c r="G22" s="42">
        <f t="shared" si="17"/>
        <v>250</v>
      </c>
      <c r="H22" s="42">
        <f t="shared" si="17"/>
        <v>251</v>
      </c>
      <c r="I22" s="42">
        <f t="shared" si="17"/>
        <v>252</v>
      </c>
      <c r="J22" s="42">
        <f t="shared" si="17"/>
        <v>253</v>
      </c>
      <c r="K22" s="42">
        <f t="shared" si="17"/>
        <v>254</v>
      </c>
      <c r="L22" s="42">
        <f t="shared" si="17"/>
        <v>255</v>
      </c>
      <c r="M22" s="42">
        <f t="shared" si="17"/>
        <v>256</v>
      </c>
      <c r="N22" s="42">
        <f t="shared" si="17"/>
        <v>257</v>
      </c>
      <c r="O22" s="42">
        <f t="shared" si="17"/>
        <v>258</v>
      </c>
      <c r="P22" s="42">
        <f t="shared" si="17"/>
        <v>259</v>
      </c>
      <c r="Q22" s="42">
        <f t="shared" si="17"/>
        <v>260</v>
      </c>
      <c r="R22" s="42">
        <f t="shared" si="17"/>
        <v>261</v>
      </c>
      <c r="S22" s="42">
        <f t="shared" si="17"/>
        <v>262</v>
      </c>
      <c r="T22" s="42">
        <f t="shared" si="17"/>
        <v>263</v>
      </c>
      <c r="U22" s="42">
        <f t="shared" si="17"/>
        <v>264</v>
      </c>
      <c r="V22" s="42">
        <f t="shared" si="17"/>
        <v>265</v>
      </c>
      <c r="W22" s="42">
        <f t="shared" si="17"/>
        <v>266</v>
      </c>
      <c r="X22" s="42">
        <f t="shared" si="17"/>
        <v>267</v>
      </c>
      <c r="Y22" s="42">
        <f t="shared" si="17"/>
        <v>268</v>
      </c>
      <c r="Z22" s="42">
        <f t="shared" si="17"/>
        <v>269</v>
      </c>
      <c r="AA22" s="42">
        <f t="shared" si="17"/>
        <v>270</v>
      </c>
      <c r="AB22" s="42">
        <f t="shared" si="17"/>
        <v>271</v>
      </c>
      <c r="AC22" s="42">
        <f t="shared" si="17"/>
        <v>272</v>
      </c>
      <c r="AD22" s="42">
        <f t="shared" si="17"/>
        <v>273</v>
      </c>
      <c r="AE22" s="42">
        <f t="shared" si="17"/>
        <v>274</v>
      </c>
      <c r="AF22" s="84" t="str">
        <f t="shared" si="17"/>
        <v/>
      </c>
    </row>
    <row r="23" spans="1:32" x14ac:dyDescent="0.25">
      <c r="A23" s="151">
        <v>44835</v>
      </c>
      <c r="B23" s="41">
        <f t="shared" ref="B23:AF23" si="18">B24</f>
        <v>275</v>
      </c>
      <c r="C23" s="41">
        <f t="shared" si="18"/>
        <v>276</v>
      </c>
      <c r="D23" s="41">
        <f t="shared" si="18"/>
        <v>277</v>
      </c>
      <c r="E23" s="41">
        <f t="shared" si="18"/>
        <v>278</v>
      </c>
      <c r="F23" s="41">
        <f t="shared" si="18"/>
        <v>279</v>
      </c>
      <c r="G23" s="41">
        <f t="shared" si="18"/>
        <v>280</v>
      </c>
      <c r="H23" s="41">
        <f t="shared" si="18"/>
        <v>281</v>
      </c>
      <c r="I23" s="41">
        <f t="shared" si="18"/>
        <v>282</v>
      </c>
      <c r="J23" s="41">
        <f t="shared" si="18"/>
        <v>283</v>
      </c>
      <c r="K23" s="41">
        <f t="shared" si="18"/>
        <v>284</v>
      </c>
      <c r="L23" s="41">
        <f t="shared" si="18"/>
        <v>285</v>
      </c>
      <c r="M23" s="41">
        <f t="shared" si="18"/>
        <v>286</v>
      </c>
      <c r="N23" s="41">
        <f t="shared" si="18"/>
        <v>287</v>
      </c>
      <c r="O23" s="41">
        <f t="shared" si="18"/>
        <v>288</v>
      </c>
      <c r="P23" s="41">
        <f t="shared" si="18"/>
        <v>289</v>
      </c>
      <c r="Q23" s="41">
        <f t="shared" si="18"/>
        <v>290</v>
      </c>
      <c r="R23" s="41">
        <f t="shared" si="18"/>
        <v>291</v>
      </c>
      <c r="S23" s="41">
        <f t="shared" si="18"/>
        <v>292</v>
      </c>
      <c r="T23" s="41">
        <f t="shared" si="18"/>
        <v>293</v>
      </c>
      <c r="U23" s="41">
        <f t="shared" si="18"/>
        <v>294</v>
      </c>
      <c r="V23" s="41">
        <f t="shared" si="18"/>
        <v>295</v>
      </c>
      <c r="W23" s="41">
        <f t="shared" si="18"/>
        <v>296</v>
      </c>
      <c r="X23" s="41">
        <f t="shared" si="18"/>
        <v>297</v>
      </c>
      <c r="Y23" s="41">
        <f t="shared" si="18"/>
        <v>298</v>
      </c>
      <c r="Z23" s="41">
        <f t="shared" si="18"/>
        <v>299</v>
      </c>
      <c r="AA23" s="41">
        <f t="shared" si="18"/>
        <v>300</v>
      </c>
      <c r="AB23" s="41">
        <f t="shared" si="18"/>
        <v>301</v>
      </c>
      <c r="AC23" s="41">
        <f t="shared" si="18"/>
        <v>302</v>
      </c>
      <c r="AD23" s="41">
        <f t="shared" si="18"/>
        <v>303</v>
      </c>
      <c r="AE23" s="41">
        <f t="shared" si="18"/>
        <v>304</v>
      </c>
      <c r="AF23" s="41">
        <f t="shared" si="18"/>
        <v>305</v>
      </c>
    </row>
    <row r="24" spans="1:32" x14ac:dyDescent="0.25">
      <c r="A24" s="151"/>
      <c r="B24" s="42">
        <f>EDATE(B22,1)</f>
        <v>275</v>
      </c>
      <c r="C24" s="42">
        <f t="shared" ref="C24:AF24" si="19">IFERROR(IF(MONTH(B24+1)=MONTH($B24),B24+1,""),"")</f>
        <v>276</v>
      </c>
      <c r="D24" s="42">
        <f t="shared" si="19"/>
        <v>277</v>
      </c>
      <c r="E24" s="42">
        <f t="shared" si="19"/>
        <v>278</v>
      </c>
      <c r="F24" s="42">
        <f t="shared" si="19"/>
        <v>279</v>
      </c>
      <c r="G24" s="42">
        <f t="shared" si="19"/>
        <v>280</v>
      </c>
      <c r="H24" s="42">
        <f t="shared" si="19"/>
        <v>281</v>
      </c>
      <c r="I24" s="42">
        <f t="shared" si="19"/>
        <v>282</v>
      </c>
      <c r="J24" s="42">
        <f t="shared" si="19"/>
        <v>283</v>
      </c>
      <c r="K24" s="42">
        <f t="shared" si="19"/>
        <v>284</v>
      </c>
      <c r="L24" s="42">
        <f t="shared" si="19"/>
        <v>285</v>
      </c>
      <c r="M24" s="42">
        <f t="shared" si="19"/>
        <v>286</v>
      </c>
      <c r="N24" s="42">
        <f t="shared" si="19"/>
        <v>287</v>
      </c>
      <c r="O24" s="42">
        <f t="shared" si="19"/>
        <v>288</v>
      </c>
      <c r="P24" s="42">
        <f t="shared" si="19"/>
        <v>289</v>
      </c>
      <c r="Q24" s="42">
        <f t="shared" si="19"/>
        <v>290</v>
      </c>
      <c r="R24" s="42">
        <f t="shared" si="19"/>
        <v>291</v>
      </c>
      <c r="S24" s="42">
        <f t="shared" si="19"/>
        <v>292</v>
      </c>
      <c r="T24" s="42">
        <f t="shared" si="19"/>
        <v>293</v>
      </c>
      <c r="U24" s="42">
        <f t="shared" si="19"/>
        <v>294</v>
      </c>
      <c r="V24" s="42">
        <f t="shared" si="19"/>
        <v>295</v>
      </c>
      <c r="W24" s="42">
        <f t="shared" si="19"/>
        <v>296</v>
      </c>
      <c r="X24" s="42">
        <f t="shared" si="19"/>
        <v>297</v>
      </c>
      <c r="Y24" s="42">
        <f t="shared" si="19"/>
        <v>298</v>
      </c>
      <c r="Z24" s="42">
        <f t="shared" si="19"/>
        <v>299</v>
      </c>
      <c r="AA24" s="42">
        <f t="shared" si="19"/>
        <v>300</v>
      </c>
      <c r="AB24" s="42">
        <f t="shared" si="19"/>
        <v>301</v>
      </c>
      <c r="AC24" s="42">
        <f t="shared" si="19"/>
        <v>302</v>
      </c>
      <c r="AD24" s="42">
        <f t="shared" si="19"/>
        <v>303</v>
      </c>
      <c r="AE24" s="42">
        <f t="shared" si="19"/>
        <v>304</v>
      </c>
      <c r="AF24" s="42">
        <f t="shared" si="19"/>
        <v>305</v>
      </c>
    </row>
    <row r="25" spans="1:32" x14ac:dyDescent="0.25">
      <c r="A25" s="151">
        <v>44866</v>
      </c>
      <c r="B25" s="41">
        <f t="shared" ref="B25:AF25" si="20">B26</f>
        <v>306</v>
      </c>
      <c r="C25" s="41">
        <f t="shared" si="20"/>
        <v>307</v>
      </c>
      <c r="D25" s="41">
        <f t="shared" si="20"/>
        <v>308</v>
      </c>
      <c r="E25" s="41">
        <f t="shared" si="20"/>
        <v>309</v>
      </c>
      <c r="F25" s="41">
        <f t="shared" si="20"/>
        <v>310</v>
      </c>
      <c r="G25" s="41">
        <f t="shared" si="20"/>
        <v>311</v>
      </c>
      <c r="H25" s="41">
        <f t="shared" si="20"/>
        <v>312</v>
      </c>
      <c r="I25" s="41">
        <f t="shared" si="20"/>
        <v>313</v>
      </c>
      <c r="J25" s="41">
        <f t="shared" si="20"/>
        <v>314</v>
      </c>
      <c r="K25" s="41">
        <f t="shared" si="20"/>
        <v>315</v>
      </c>
      <c r="L25" s="41">
        <f t="shared" si="20"/>
        <v>316</v>
      </c>
      <c r="M25" s="41">
        <f t="shared" si="20"/>
        <v>317</v>
      </c>
      <c r="N25" s="41">
        <f t="shared" si="20"/>
        <v>318</v>
      </c>
      <c r="O25" s="41">
        <f t="shared" si="20"/>
        <v>319</v>
      </c>
      <c r="P25" s="41">
        <f t="shared" si="20"/>
        <v>320</v>
      </c>
      <c r="Q25" s="41">
        <f t="shared" si="20"/>
        <v>321</v>
      </c>
      <c r="R25" s="41">
        <f t="shared" si="20"/>
        <v>322</v>
      </c>
      <c r="S25" s="41">
        <f t="shared" si="20"/>
        <v>323</v>
      </c>
      <c r="T25" s="41">
        <f t="shared" si="20"/>
        <v>324</v>
      </c>
      <c r="U25" s="41">
        <f t="shared" si="20"/>
        <v>325</v>
      </c>
      <c r="V25" s="41">
        <f t="shared" si="20"/>
        <v>326</v>
      </c>
      <c r="W25" s="41">
        <f t="shared" si="20"/>
        <v>327</v>
      </c>
      <c r="X25" s="41">
        <f t="shared" si="20"/>
        <v>328</v>
      </c>
      <c r="Y25" s="41">
        <f t="shared" si="20"/>
        <v>329</v>
      </c>
      <c r="Z25" s="41">
        <f t="shared" si="20"/>
        <v>330</v>
      </c>
      <c r="AA25" s="41">
        <f t="shared" si="20"/>
        <v>331</v>
      </c>
      <c r="AB25" s="41">
        <f t="shared" si="20"/>
        <v>332</v>
      </c>
      <c r="AC25" s="41">
        <f t="shared" si="20"/>
        <v>333</v>
      </c>
      <c r="AD25" s="41">
        <f t="shared" si="20"/>
        <v>334</v>
      </c>
      <c r="AE25" s="41">
        <f t="shared" si="20"/>
        <v>335</v>
      </c>
      <c r="AF25" s="85" t="str">
        <f t="shared" si="20"/>
        <v/>
      </c>
    </row>
    <row r="26" spans="1:32" x14ac:dyDescent="0.25">
      <c r="A26" s="151"/>
      <c r="B26" s="42">
        <f>EDATE(B24,1)</f>
        <v>306</v>
      </c>
      <c r="C26" s="42">
        <f t="shared" ref="C26:AF26" si="21">IFERROR(IF(MONTH(B26+1)=MONTH($B26),B26+1,""),"")</f>
        <v>307</v>
      </c>
      <c r="D26" s="42">
        <f t="shared" si="21"/>
        <v>308</v>
      </c>
      <c r="E26" s="42">
        <f t="shared" si="21"/>
        <v>309</v>
      </c>
      <c r="F26" s="42">
        <f t="shared" si="21"/>
        <v>310</v>
      </c>
      <c r="G26" s="42">
        <f t="shared" si="21"/>
        <v>311</v>
      </c>
      <c r="H26" s="42">
        <f t="shared" si="21"/>
        <v>312</v>
      </c>
      <c r="I26" s="42">
        <f t="shared" si="21"/>
        <v>313</v>
      </c>
      <c r="J26" s="42">
        <f t="shared" si="21"/>
        <v>314</v>
      </c>
      <c r="K26" s="42">
        <f t="shared" si="21"/>
        <v>315</v>
      </c>
      <c r="L26" s="42">
        <f t="shared" si="21"/>
        <v>316</v>
      </c>
      <c r="M26" s="42">
        <f t="shared" si="21"/>
        <v>317</v>
      </c>
      <c r="N26" s="42">
        <f t="shared" si="21"/>
        <v>318</v>
      </c>
      <c r="O26" s="42">
        <f t="shared" si="21"/>
        <v>319</v>
      </c>
      <c r="P26" s="42">
        <f t="shared" si="21"/>
        <v>320</v>
      </c>
      <c r="Q26" s="42">
        <f t="shared" si="21"/>
        <v>321</v>
      </c>
      <c r="R26" s="42">
        <f t="shared" si="21"/>
        <v>322</v>
      </c>
      <c r="S26" s="42">
        <f t="shared" si="21"/>
        <v>323</v>
      </c>
      <c r="T26" s="42">
        <f t="shared" si="21"/>
        <v>324</v>
      </c>
      <c r="U26" s="42">
        <f t="shared" si="21"/>
        <v>325</v>
      </c>
      <c r="V26" s="42">
        <f t="shared" si="21"/>
        <v>326</v>
      </c>
      <c r="W26" s="42">
        <f t="shared" si="21"/>
        <v>327</v>
      </c>
      <c r="X26" s="42">
        <f t="shared" si="21"/>
        <v>328</v>
      </c>
      <c r="Y26" s="42">
        <f t="shared" si="21"/>
        <v>329</v>
      </c>
      <c r="Z26" s="42">
        <f t="shared" si="21"/>
        <v>330</v>
      </c>
      <c r="AA26" s="42">
        <f t="shared" si="21"/>
        <v>331</v>
      </c>
      <c r="AB26" s="42">
        <f t="shared" si="21"/>
        <v>332</v>
      </c>
      <c r="AC26" s="42">
        <f t="shared" si="21"/>
        <v>333</v>
      </c>
      <c r="AD26" s="42">
        <f t="shared" si="21"/>
        <v>334</v>
      </c>
      <c r="AE26" s="42">
        <f t="shared" si="21"/>
        <v>335</v>
      </c>
      <c r="AF26" s="84" t="str">
        <f t="shared" si="21"/>
        <v/>
      </c>
    </row>
    <row r="27" spans="1:32" x14ac:dyDescent="0.25">
      <c r="A27" s="151">
        <v>44896</v>
      </c>
      <c r="B27" s="41">
        <f t="shared" ref="B27:AF27" si="22">B28</f>
        <v>336</v>
      </c>
      <c r="C27" s="41">
        <f t="shared" si="22"/>
        <v>337</v>
      </c>
      <c r="D27" s="41">
        <f t="shared" si="22"/>
        <v>338</v>
      </c>
      <c r="E27" s="41">
        <f t="shared" si="22"/>
        <v>339</v>
      </c>
      <c r="F27" s="41">
        <f t="shared" si="22"/>
        <v>340</v>
      </c>
      <c r="G27" s="41">
        <f t="shared" si="22"/>
        <v>341</v>
      </c>
      <c r="H27" s="41">
        <f t="shared" si="22"/>
        <v>342</v>
      </c>
      <c r="I27" s="41">
        <f t="shared" si="22"/>
        <v>343</v>
      </c>
      <c r="J27" s="41">
        <f t="shared" si="22"/>
        <v>344</v>
      </c>
      <c r="K27" s="41">
        <f t="shared" si="22"/>
        <v>345</v>
      </c>
      <c r="L27" s="41">
        <f t="shared" si="22"/>
        <v>346</v>
      </c>
      <c r="M27" s="41">
        <f t="shared" si="22"/>
        <v>347</v>
      </c>
      <c r="N27" s="41">
        <f t="shared" si="22"/>
        <v>348</v>
      </c>
      <c r="O27" s="41">
        <f t="shared" si="22"/>
        <v>349</v>
      </c>
      <c r="P27" s="41">
        <f t="shared" si="22"/>
        <v>350</v>
      </c>
      <c r="Q27" s="41">
        <f t="shared" si="22"/>
        <v>351</v>
      </c>
      <c r="R27" s="41">
        <f t="shared" si="22"/>
        <v>352</v>
      </c>
      <c r="S27" s="41">
        <f t="shared" si="22"/>
        <v>353</v>
      </c>
      <c r="T27" s="41">
        <f t="shared" si="22"/>
        <v>354</v>
      </c>
      <c r="U27" s="41">
        <f t="shared" si="22"/>
        <v>355</v>
      </c>
      <c r="V27" s="41">
        <f t="shared" si="22"/>
        <v>356</v>
      </c>
      <c r="W27" s="41">
        <f t="shared" si="22"/>
        <v>357</v>
      </c>
      <c r="X27" s="41">
        <f t="shared" si="22"/>
        <v>358</v>
      </c>
      <c r="Y27" s="41">
        <f t="shared" si="22"/>
        <v>359</v>
      </c>
      <c r="Z27" s="41">
        <f t="shared" si="22"/>
        <v>360</v>
      </c>
      <c r="AA27" s="41">
        <f t="shared" si="22"/>
        <v>361</v>
      </c>
      <c r="AB27" s="41">
        <f t="shared" si="22"/>
        <v>362</v>
      </c>
      <c r="AC27" s="41">
        <f t="shared" si="22"/>
        <v>363</v>
      </c>
      <c r="AD27" s="41">
        <f t="shared" si="22"/>
        <v>364</v>
      </c>
      <c r="AE27" s="41">
        <f t="shared" si="22"/>
        <v>365</v>
      </c>
      <c r="AF27" s="41">
        <f t="shared" si="22"/>
        <v>366</v>
      </c>
    </row>
    <row r="28" spans="1:32" x14ac:dyDescent="0.25">
      <c r="A28" s="151"/>
      <c r="B28" s="42">
        <f>EDATE(B26,1)</f>
        <v>336</v>
      </c>
      <c r="C28" s="42">
        <f t="shared" ref="C28:AF28" si="23">IFERROR(IF(MONTH(B28+1)=MONTH($B28),B28+1,""),"")</f>
        <v>337</v>
      </c>
      <c r="D28" s="42">
        <f t="shared" si="23"/>
        <v>338</v>
      </c>
      <c r="E28" s="42">
        <f t="shared" si="23"/>
        <v>339</v>
      </c>
      <c r="F28" s="42">
        <f t="shared" si="23"/>
        <v>340</v>
      </c>
      <c r="G28" s="42">
        <f t="shared" si="23"/>
        <v>341</v>
      </c>
      <c r="H28" s="42">
        <f t="shared" si="23"/>
        <v>342</v>
      </c>
      <c r="I28" s="42">
        <f t="shared" si="23"/>
        <v>343</v>
      </c>
      <c r="J28" s="42">
        <f t="shared" si="23"/>
        <v>344</v>
      </c>
      <c r="K28" s="42">
        <f t="shared" si="23"/>
        <v>345</v>
      </c>
      <c r="L28" s="42">
        <f t="shared" si="23"/>
        <v>346</v>
      </c>
      <c r="M28" s="42">
        <f t="shared" si="23"/>
        <v>347</v>
      </c>
      <c r="N28" s="42">
        <f t="shared" si="23"/>
        <v>348</v>
      </c>
      <c r="O28" s="42">
        <f t="shared" si="23"/>
        <v>349</v>
      </c>
      <c r="P28" s="42">
        <f t="shared" si="23"/>
        <v>350</v>
      </c>
      <c r="Q28" s="42">
        <f t="shared" si="23"/>
        <v>351</v>
      </c>
      <c r="R28" s="42">
        <f t="shared" si="23"/>
        <v>352</v>
      </c>
      <c r="S28" s="42">
        <f t="shared" si="23"/>
        <v>353</v>
      </c>
      <c r="T28" s="42">
        <f t="shared" si="23"/>
        <v>354</v>
      </c>
      <c r="U28" s="42">
        <f t="shared" si="23"/>
        <v>355</v>
      </c>
      <c r="V28" s="42">
        <f t="shared" si="23"/>
        <v>356</v>
      </c>
      <c r="W28" s="42">
        <f t="shared" si="23"/>
        <v>357</v>
      </c>
      <c r="X28" s="42">
        <f t="shared" si="23"/>
        <v>358</v>
      </c>
      <c r="Y28" s="42">
        <f t="shared" si="23"/>
        <v>359</v>
      </c>
      <c r="Z28" s="42">
        <f t="shared" si="23"/>
        <v>360</v>
      </c>
      <c r="AA28" s="42">
        <f t="shared" si="23"/>
        <v>361</v>
      </c>
      <c r="AB28" s="42">
        <f t="shared" si="23"/>
        <v>362</v>
      </c>
      <c r="AC28" s="42">
        <f t="shared" si="23"/>
        <v>363</v>
      </c>
      <c r="AD28" s="42">
        <f t="shared" si="23"/>
        <v>364</v>
      </c>
      <c r="AE28" s="42">
        <f t="shared" si="23"/>
        <v>365</v>
      </c>
      <c r="AF28" s="42">
        <f t="shared" si="23"/>
        <v>366</v>
      </c>
    </row>
  </sheetData>
  <mergeCells count="12">
    <mergeCell ref="A25:A26"/>
    <mergeCell ref="A27:A28"/>
    <mergeCell ref="A15:A16"/>
    <mergeCell ref="A17:A18"/>
    <mergeCell ref="A19:A20"/>
    <mergeCell ref="A21:A22"/>
    <mergeCell ref="A23:A24"/>
    <mergeCell ref="A5:A6"/>
    <mergeCell ref="A7:A8"/>
    <mergeCell ref="A9:A10"/>
    <mergeCell ref="A11:A12"/>
    <mergeCell ref="A13:A14"/>
  </mergeCells>
  <conditionalFormatting sqref="B5:AF28">
    <cfRule type="expression" dxfId="17" priority="36">
      <formula>WEEKDAY(B5,2)&gt;5</formula>
    </cfRule>
  </conditionalFormatting>
  <pageMargins left="0.7" right="0.7" top="0.78740157500000008" bottom="0.78740157500000008" header="0.3" footer="0.3"/>
  <pageSetup paperSize="9" orientation="portrait"/>
  <extLst>
    <ext xmlns:x14="http://schemas.microsoft.com/office/spreadsheetml/2009/9/main" uri="{78C0D931-6437-407d-A8EE-F0AAD7539E65}">
      <x14:conditionalFormattings>
        <x14:conditionalFormatting xmlns:xm="http://schemas.microsoft.com/office/excel/2006/main">
          <x14:cfRule type="expression" priority="17" id="{009E0039-0057-421F-9A9A-007C00750001}">
            <xm:f>IF('Start Data'!$B$3='Public Holidays'!$C$2,VLOOKUP(B5,'Public Holidays'!$C$3:$C$21,1,0),0)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6" id="{00AC0090-007B-4356-AA0A-0017002C00E5}">
            <xm:f>IF('Start Data'!$B$3='Public Holidays'!$B$2,VLOOKUP(B5,'Public Holidays'!$B$3:$B$21,1,0),0)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5" id="{0001005E-0085-4CD7-8E0B-00B5004F00E6}">
            <xm:f>IF('Start Data'!$B$3='Public Holidays'!$D$2,VLOOKUP(B5,'Public Holidays'!$D$3:$D$21,1,0),0)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4" id="{00650029-00F2-4864-9057-00AA00520073}">
            <xm:f>IF('Start Data'!$B$3='Public Holidays'!$E$2,VLOOKUP(B5,'Public Holidays'!$E$3:$E$21,1,0),0)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3" id="{00E20025-00B3-4EFD-84A8-007900A60067}">
            <xm:f>IF('Start Data'!$B$3='Public Holidays'!$F$2,VLOOKUP(B5,'Public Holidays'!$F$3:$F$21,1,0),0)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2" id="{009D00E2-0097-4DB7-9D54-0006003C00DF}">
            <xm:f>IF('Start Data'!$B$3='Public Holidays'!$G$2,VLOOKUP(B5,'Public Holidays'!$G$3:$G$21,1,0),0)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1" id="{009000BE-003D-411C-AF40-00DF009700E6}">
            <xm:f>IF('Start Data'!$B$3='Public Holidays'!$H$2,VLOOKUP(B5,'Public Holidays'!$H$3:$H$21,1,0),0)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0" id="{00C20059-0065-4B5A-BEFD-003C0068008F}">
            <xm:f>IF('Start Data'!$B$3='Public Holidays'!$I$2,VLOOKUP(B5,'Public Holidays'!$I$3:$I$21,1,0),0)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9" id="{006500EA-006E-4285-82FE-004900D2000B}">
            <xm:f>IF('Start Data'!$B$3='Public Holidays'!$J$2,VLOOKUP(B5,'Public Holidays'!$J$3:$J$21,1,0),0)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8" id="{006E00FF-007C-4788-ABBF-009A00F100AA}">
            <xm:f>IF('Start Data'!$B$3='Public Holidays'!$K$2,VLOOKUP(B5,'Public Holidays'!$K$3:$K$21,1,0),0)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7" id="{00AA00C0-00E9-421B-A079-002B00DE0013}">
            <xm:f>IF('Start Data'!$B$3='Public Holidays'!$L$2,VLOOKUP(B5,'Public Holidays'!$L$3:$L$21,1,0),0)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6" id="{006D006D-00F7-4761-9513-009E00FC0051}">
            <xm:f>IF('Start Data'!$B$3='Public Holidays'!$M$2,VLOOKUP(B5,'Public Holidays'!$M$3:$M$21,1,0),0)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5" id="{00CF00B4-0060-4024-AD95-007500B600C9}">
            <xm:f>IF('Start Data'!$B$3='Public Holidays'!$N$2,VLOOKUP(B5,'Public Holidays'!$N$3:$N$21,1,0),0)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4" id="{00DE0047-0030-49CB-9BF5-0031004E0051}">
            <xm:f>IF('Start Data'!$B$3='Public Holidays'!$O$2,VLOOKUP(B5,'Public Holidays'!$O$3:$O$21,1,0),0)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3" id="{00AC00D5-00CE-4A5B-80E1-000E0072000F}">
            <xm:f>IF('Start Data'!$B$3='Public Holidays'!$P$2,VLOOKUP(B5,'Public Holidays'!$P$3:$P$21,1,0),0)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2" id="{00330099-00C5-426A-AEBC-0057007300CA}">
            <xm:f>IF('Start Data'!$B$3='Public Holidays'!$Q$2,VLOOKUP(B5,'Public Holidays'!$Q$3:$Q$21,1,0),0)</xm:f>
            <x14:dxf>
              <fill>
                <patternFill patternType="solid">
                  <fgColor theme="8" tint="0.79998168889431442"/>
                  <bgColor theme="8" tint="0.79998168889431442"/>
                </patternFill>
              </fill>
            </x14:dxf>
          </x14:cfRule>
          <xm:sqref>B5:AF28</xm:sqref>
        </x14:conditionalFormatting>
        <x14:conditionalFormatting xmlns:xm="http://schemas.microsoft.com/office/excel/2006/main">
          <x14:cfRule type="expression" priority="1" id="{00BF006F-0036-416E-A7B3-0082000E007B}">
            <xm:f>VLOOKUP(B5,'Public Holidays'!$B$25:$B$31,1,0)</xm:f>
            <x14:dxf>
              <fill>
                <patternFill patternType="solid">
                  <fgColor theme="8" tint="0.79998168889431442"/>
                  <bgColor theme="8" tint="0.79998168889431442"/>
                </patternFill>
              </fill>
            </x14:dxf>
          </x14:cfRule>
          <xm:sqref>B5:AF28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31"/>
  <sheetViews>
    <sheetView showGridLines="0" workbookViewId="0"/>
  </sheetViews>
  <sheetFormatPr baseColWidth="10" defaultColWidth="11.42578125" defaultRowHeight="15.75" x14ac:dyDescent="0.25"/>
  <cols>
    <col min="1" max="1" width="26.5703125" style="86" customWidth="1"/>
    <col min="2" max="2" width="14.28515625" style="86" customWidth="1"/>
    <col min="3" max="3" width="11.42578125" style="86"/>
    <col min="4" max="4" width="14.42578125" style="86" customWidth="1"/>
    <col min="5" max="18" width="11.42578125" style="86"/>
    <col min="19" max="19" width="22.28515625" style="86" customWidth="1"/>
    <col min="20" max="16384" width="11.42578125" style="86"/>
  </cols>
  <sheetData>
    <row r="1" spans="1:19" x14ac:dyDescent="0.25">
      <c r="C1" s="86" t="s">
        <v>129</v>
      </c>
      <c r="D1" s="86">
        <f>Calendar!D2</f>
        <v>0</v>
      </c>
    </row>
    <row r="2" spans="1:19" ht="27" customHeight="1" x14ac:dyDescent="0.25">
      <c r="A2" s="87" t="s">
        <v>130</v>
      </c>
      <c r="B2" s="88" t="s">
        <v>131</v>
      </c>
      <c r="C2" s="88" t="s">
        <v>132</v>
      </c>
      <c r="D2" s="88" t="s">
        <v>133</v>
      </c>
      <c r="E2" s="88" t="s">
        <v>134</v>
      </c>
      <c r="F2" s="88" t="s">
        <v>135</v>
      </c>
      <c r="G2" s="88" t="s">
        <v>136</v>
      </c>
      <c r="H2" s="88" t="s">
        <v>137</v>
      </c>
      <c r="I2" s="88" t="s">
        <v>138</v>
      </c>
      <c r="J2" s="88" t="s">
        <v>139</v>
      </c>
      <c r="K2" s="88" t="s">
        <v>140</v>
      </c>
      <c r="L2" s="88" t="s">
        <v>141</v>
      </c>
      <c r="M2" s="88" t="s">
        <v>142</v>
      </c>
      <c r="N2" s="88" t="s">
        <v>143</v>
      </c>
      <c r="O2" s="88" t="s">
        <v>144</v>
      </c>
      <c r="P2" s="88" t="s">
        <v>145</v>
      </c>
      <c r="Q2" s="88" t="s">
        <v>146</v>
      </c>
    </row>
    <row r="3" spans="1:19" ht="17.100000000000001" customHeight="1" x14ac:dyDescent="0.25">
      <c r="A3" s="89" t="s">
        <v>147</v>
      </c>
      <c r="B3" s="90">
        <f>B4-2</f>
        <v>55</v>
      </c>
      <c r="C3" s="90">
        <f>C4-2</f>
        <v>55</v>
      </c>
      <c r="D3" s="90">
        <f t="shared" ref="D3:Q3" si="0">D4-2</f>
        <v>55</v>
      </c>
      <c r="E3" s="90">
        <f t="shared" si="0"/>
        <v>55</v>
      </c>
      <c r="F3" s="90">
        <f t="shared" si="0"/>
        <v>55</v>
      </c>
      <c r="G3" s="90">
        <f t="shared" si="0"/>
        <v>55</v>
      </c>
      <c r="H3" s="90">
        <f t="shared" si="0"/>
        <v>55</v>
      </c>
      <c r="I3" s="90">
        <f t="shared" si="0"/>
        <v>55</v>
      </c>
      <c r="J3" s="90">
        <f t="shared" si="0"/>
        <v>55</v>
      </c>
      <c r="K3" s="90">
        <f t="shared" si="0"/>
        <v>55</v>
      </c>
      <c r="L3" s="90">
        <f t="shared" si="0"/>
        <v>55</v>
      </c>
      <c r="M3" s="90">
        <f t="shared" si="0"/>
        <v>55</v>
      </c>
      <c r="N3" s="90">
        <f t="shared" si="0"/>
        <v>55</v>
      </c>
      <c r="O3" s="90">
        <f t="shared" si="0"/>
        <v>55</v>
      </c>
      <c r="P3" s="90">
        <f t="shared" si="0"/>
        <v>55</v>
      </c>
      <c r="Q3" s="90">
        <f t="shared" si="0"/>
        <v>55</v>
      </c>
      <c r="S3" s="91" t="s">
        <v>131</v>
      </c>
    </row>
    <row r="4" spans="1:19" ht="17.100000000000001" customHeight="1" x14ac:dyDescent="0.25">
      <c r="A4" s="92" t="s">
        <v>148</v>
      </c>
      <c r="B4" s="93">
        <f>7*ROUND((4&amp;-$D$1)/7+MOD(19*MOD($D$1,19)-7,30)*0.14,)-6</f>
        <v>57</v>
      </c>
      <c r="C4" s="93">
        <f>7*ROUND((4&amp;-$D$1)/7+MOD(19*MOD($D$1,19)-7,30)*0.14,)-6</f>
        <v>57</v>
      </c>
      <c r="D4" s="93">
        <f t="shared" ref="D4:Q4" si="1">7*ROUND((4&amp;-$D$1)/7+MOD(19*MOD($D$1,19)-7,30)*0.14,)-6</f>
        <v>57</v>
      </c>
      <c r="E4" s="93">
        <f t="shared" si="1"/>
        <v>57</v>
      </c>
      <c r="F4" s="93">
        <f t="shared" si="1"/>
        <v>57</v>
      </c>
      <c r="G4" s="93">
        <f t="shared" si="1"/>
        <v>57</v>
      </c>
      <c r="H4" s="93">
        <f t="shared" si="1"/>
        <v>57</v>
      </c>
      <c r="I4" s="93">
        <f t="shared" si="1"/>
        <v>57</v>
      </c>
      <c r="J4" s="93">
        <f t="shared" si="1"/>
        <v>57</v>
      </c>
      <c r="K4" s="93">
        <f t="shared" si="1"/>
        <v>57</v>
      </c>
      <c r="L4" s="93">
        <f t="shared" si="1"/>
        <v>57</v>
      </c>
      <c r="M4" s="93">
        <f t="shared" si="1"/>
        <v>57</v>
      </c>
      <c r="N4" s="93">
        <f t="shared" si="1"/>
        <v>57</v>
      </c>
      <c r="O4" s="93">
        <f t="shared" si="1"/>
        <v>57</v>
      </c>
      <c r="P4" s="93">
        <f t="shared" si="1"/>
        <v>57</v>
      </c>
      <c r="Q4" s="93">
        <f t="shared" si="1"/>
        <v>57</v>
      </c>
      <c r="S4" s="91" t="s">
        <v>132</v>
      </c>
    </row>
    <row r="5" spans="1:19" ht="17.100000000000001" customHeight="1" x14ac:dyDescent="0.25">
      <c r="A5" s="94" t="s">
        <v>149</v>
      </c>
      <c r="B5" s="93">
        <f>B4+1</f>
        <v>58</v>
      </c>
      <c r="C5" s="93">
        <f>C4+1</f>
        <v>58</v>
      </c>
      <c r="D5" s="93">
        <f t="shared" ref="D5:Q5" si="2">D4+1</f>
        <v>58</v>
      </c>
      <c r="E5" s="93">
        <f t="shared" si="2"/>
        <v>58</v>
      </c>
      <c r="F5" s="93">
        <f t="shared" si="2"/>
        <v>58</v>
      </c>
      <c r="G5" s="93">
        <f t="shared" si="2"/>
        <v>58</v>
      </c>
      <c r="H5" s="93">
        <f t="shared" si="2"/>
        <v>58</v>
      </c>
      <c r="I5" s="93">
        <f t="shared" si="2"/>
        <v>58</v>
      </c>
      <c r="J5" s="93">
        <f t="shared" si="2"/>
        <v>58</v>
      </c>
      <c r="K5" s="93">
        <f t="shared" si="2"/>
        <v>58</v>
      </c>
      <c r="L5" s="93">
        <f t="shared" si="2"/>
        <v>58</v>
      </c>
      <c r="M5" s="93">
        <f t="shared" si="2"/>
        <v>58</v>
      </c>
      <c r="N5" s="93">
        <f t="shared" si="2"/>
        <v>58</v>
      </c>
      <c r="O5" s="93">
        <f t="shared" si="2"/>
        <v>58</v>
      </c>
      <c r="P5" s="93">
        <f t="shared" si="2"/>
        <v>58</v>
      </c>
      <c r="Q5" s="93">
        <f t="shared" si="2"/>
        <v>58</v>
      </c>
      <c r="S5" s="91" t="s">
        <v>133</v>
      </c>
    </row>
    <row r="6" spans="1:19" ht="17.100000000000001" customHeight="1" x14ac:dyDescent="0.25">
      <c r="A6" s="94" t="s">
        <v>150</v>
      </c>
      <c r="B6" s="93">
        <f>B4+39</f>
        <v>96</v>
      </c>
      <c r="C6" s="93">
        <f>C4+39</f>
        <v>96</v>
      </c>
      <c r="D6" s="93">
        <f t="shared" ref="D6:Q6" si="3">D4+39</f>
        <v>96</v>
      </c>
      <c r="E6" s="93">
        <f t="shared" si="3"/>
        <v>96</v>
      </c>
      <c r="F6" s="93">
        <f t="shared" si="3"/>
        <v>96</v>
      </c>
      <c r="G6" s="93">
        <f t="shared" si="3"/>
        <v>96</v>
      </c>
      <c r="H6" s="93">
        <f t="shared" si="3"/>
        <v>96</v>
      </c>
      <c r="I6" s="93">
        <f t="shared" si="3"/>
        <v>96</v>
      </c>
      <c r="J6" s="93">
        <f t="shared" si="3"/>
        <v>96</v>
      </c>
      <c r="K6" s="93">
        <f t="shared" si="3"/>
        <v>96</v>
      </c>
      <c r="L6" s="93">
        <f t="shared" si="3"/>
        <v>96</v>
      </c>
      <c r="M6" s="93">
        <f t="shared" si="3"/>
        <v>96</v>
      </c>
      <c r="N6" s="93">
        <f t="shared" si="3"/>
        <v>96</v>
      </c>
      <c r="O6" s="93">
        <f t="shared" si="3"/>
        <v>96</v>
      </c>
      <c r="P6" s="93">
        <f t="shared" si="3"/>
        <v>96</v>
      </c>
      <c r="Q6" s="93">
        <f t="shared" si="3"/>
        <v>96</v>
      </c>
      <c r="S6" s="91" t="s">
        <v>134</v>
      </c>
    </row>
    <row r="7" spans="1:19" ht="17.100000000000001" customHeight="1" x14ac:dyDescent="0.25">
      <c r="A7" s="94" t="s">
        <v>151</v>
      </c>
      <c r="B7" s="93">
        <f>B4+50</f>
        <v>107</v>
      </c>
      <c r="C7" s="93">
        <f>C4+50</f>
        <v>107</v>
      </c>
      <c r="D7" s="93">
        <f t="shared" ref="D7:Q7" si="4">D4+50</f>
        <v>107</v>
      </c>
      <c r="E7" s="93">
        <f t="shared" si="4"/>
        <v>107</v>
      </c>
      <c r="F7" s="93">
        <f t="shared" si="4"/>
        <v>107</v>
      </c>
      <c r="G7" s="93">
        <f t="shared" si="4"/>
        <v>107</v>
      </c>
      <c r="H7" s="93">
        <f t="shared" si="4"/>
        <v>107</v>
      </c>
      <c r="I7" s="93">
        <f t="shared" si="4"/>
        <v>107</v>
      </c>
      <c r="J7" s="93">
        <f t="shared" si="4"/>
        <v>107</v>
      </c>
      <c r="K7" s="93">
        <f t="shared" si="4"/>
        <v>107</v>
      </c>
      <c r="L7" s="93">
        <f t="shared" si="4"/>
        <v>107</v>
      </c>
      <c r="M7" s="93">
        <f t="shared" si="4"/>
        <v>107</v>
      </c>
      <c r="N7" s="93">
        <f t="shared" si="4"/>
        <v>107</v>
      </c>
      <c r="O7" s="93">
        <f t="shared" si="4"/>
        <v>107</v>
      </c>
      <c r="P7" s="93">
        <f t="shared" si="4"/>
        <v>107</v>
      </c>
      <c r="Q7" s="93">
        <f t="shared" si="4"/>
        <v>107</v>
      </c>
      <c r="S7" s="91" t="s">
        <v>135</v>
      </c>
    </row>
    <row r="8" spans="1:19" ht="17.100000000000001" customHeight="1" x14ac:dyDescent="0.25">
      <c r="A8" s="94" t="s">
        <v>152</v>
      </c>
      <c r="B8" s="93">
        <f>DATE($D$1,10,3)</f>
        <v>277</v>
      </c>
      <c r="C8" s="93">
        <f>DATE($D$1,10,3)</f>
        <v>277</v>
      </c>
      <c r="D8" s="93">
        <f t="shared" ref="D8:Q8" si="5">DATE($D$1,10,3)</f>
        <v>277</v>
      </c>
      <c r="E8" s="93">
        <f t="shared" si="5"/>
        <v>277</v>
      </c>
      <c r="F8" s="93">
        <f t="shared" si="5"/>
        <v>277</v>
      </c>
      <c r="G8" s="93">
        <f t="shared" si="5"/>
        <v>277</v>
      </c>
      <c r="H8" s="93">
        <f t="shared" si="5"/>
        <v>277</v>
      </c>
      <c r="I8" s="93">
        <f t="shared" si="5"/>
        <v>277</v>
      </c>
      <c r="J8" s="93">
        <f t="shared" si="5"/>
        <v>277</v>
      </c>
      <c r="K8" s="93">
        <f t="shared" si="5"/>
        <v>277</v>
      </c>
      <c r="L8" s="93">
        <f t="shared" si="5"/>
        <v>277</v>
      </c>
      <c r="M8" s="93">
        <f t="shared" si="5"/>
        <v>277</v>
      </c>
      <c r="N8" s="93">
        <f t="shared" si="5"/>
        <v>277</v>
      </c>
      <c r="O8" s="93">
        <f t="shared" si="5"/>
        <v>277</v>
      </c>
      <c r="P8" s="93">
        <f t="shared" si="5"/>
        <v>277</v>
      </c>
      <c r="Q8" s="93">
        <f t="shared" si="5"/>
        <v>277</v>
      </c>
      <c r="S8" s="91" t="s">
        <v>136</v>
      </c>
    </row>
    <row r="9" spans="1:19" ht="17.100000000000001" customHeight="1" x14ac:dyDescent="0.25">
      <c r="A9" s="94" t="s">
        <v>153</v>
      </c>
      <c r="B9" s="93">
        <f>DATE($D$1,1,1)</f>
        <v>1</v>
      </c>
      <c r="C9" s="93">
        <f>DATE($D$1,1,1)</f>
        <v>1</v>
      </c>
      <c r="D9" s="93">
        <f t="shared" ref="D9:Q9" si="6">DATE($D$1,1,1)</f>
        <v>1</v>
      </c>
      <c r="E9" s="93">
        <f t="shared" si="6"/>
        <v>1</v>
      </c>
      <c r="F9" s="93">
        <f t="shared" si="6"/>
        <v>1</v>
      </c>
      <c r="G9" s="93">
        <f t="shared" si="6"/>
        <v>1</v>
      </c>
      <c r="H9" s="93">
        <f t="shared" si="6"/>
        <v>1</v>
      </c>
      <c r="I9" s="93">
        <f t="shared" si="6"/>
        <v>1</v>
      </c>
      <c r="J9" s="93">
        <f t="shared" si="6"/>
        <v>1</v>
      </c>
      <c r="K9" s="93">
        <f t="shared" si="6"/>
        <v>1</v>
      </c>
      <c r="L9" s="93">
        <f t="shared" si="6"/>
        <v>1</v>
      </c>
      <c r="M9" s="93">
        <f t="shared" si="6"/>
        <v>1</v>
      </c>
      <c r="N9" s="93">
        <f t="shared" si="6"/>
        <v>1</v>
      </c>
      <c r="O9" s="93">
        <f t="shared" si="6"/>
        <v>1</v>
      </c>
      <c r="P9" s="93">
        <f t="shared" si="6"/>
        <v>1</v>
      </c>
      <c r="Q9" s="93">
        <f t="shared" si="6"/>
        <v>1</v>
      </c>
      <c r="S9" s="91" t="s">
        <v>137</v>
      </c>
    </row>
    <row r="10" spans="1:19" ht="17.100000000000001" customHeight="1" x14ac:dyDescent="0.25">
      <c r="A10" s="94" t="s">
        <v>154</v>
      </c>
      <c r="B10" s="93">
        <f>DATE($D$1,5,1)</f>
        <v>122</v>
      </c>
      <c r="C10" s="93">
        <f>DATE($D$1,5,1)</f>
        <v>122</v>
      </c>
      <c r="D10" s="93">
        <f t="shared" ref="D10:Q10" si="7">DATE($D$1,5,1)</f>
        <v>122</v>
      </c>
      <c r="E10" s="93">
        <f t="shared" si="7"/>
        <v>122</v>
      </c>
      <c r="F10" s="93">
        <f t="shared" si="7"/>
        <v>122</v>
      </c>
      <c r="G10" s="93">
        <f t="shared" si="7"/>
        <v>122</v>
      </c>
      <c r="H10" s="93">
        <f t="shared" si="7"/>
        <v>122</v>
      </c>
      <c r="I10" s="93">
        <f t="shared" si="7"/>
        <v>122</v>
      </c>
      <c r="J10" s="93">
        <f t="shared" si="7"/>
        <v>122</v>
      </c>
      <c r="K10" s="93">
        <f t="shared" si="7"/>
        <v>122</v>
      </c>
      <c r="L10" s="93">
        <f t="shared" si="7"/>
        <v>122</v>
      </c>
      <c r="M10" s="93">
        <f t="shared" si="7"/>
        <v>122</v>
      </c>
      <c r="N10" s="93">
        <f t="shared" si="7"/>
        <v>122</v>
      </c>
      <c r="O10" s="93">
        <f t="shared" si="7"/>
        <v>122</v>
      </c>
      <c r="P10" s="93">
        <f t="shared" si="7"/>
        <v>122</v>
      </c>
      <c r="Q10" s="93">
        <f t="shared" si="7"/>
        <v>122</v>
      </c>
      <c r="S10" s="91" t="s">
        <v>138</v>
      </c>
    </row>
    <row r="11" spans="1:19" ht="17.100000000000001" customHeight="1" x14ac:dyDescent="0.25">
      <c r="A11" s="94" t="s">
        <v>155</v>
      </c>
      <c r="B11" s="93">
        <f>DATE($D$1,12,24)</f>
        <v>359</v>
      </c>
      <c r="C11" s="93">
        <f>DATE($D$1,12,24)</f>
        <v>359</v>
      </c>
      <c r="D11" s="93">
        <f t="shared" ref="D11:Q11" si="8">DATE($D$1,12,24)</f>
        <v>359</v>
      </c>
      <c r="E11" s="93">
        <f t="shared" si="8"/>
        <v>359</v>
      </c>
      <c r="F11" s="93">
        <f t="shared" si="8"/>
        <v>359</v>
      </c>
      <c r="G11" s="93">
        <f t="shared" si="8"/>
        <v>359</v>
      </c>
      <c r="H11" s="93">
        <f t="shared" si="8"/>
        <v>359</v>
      </c>
      <c r="I11" s="93">
        <f t="shared" si="8"/>
        <v>359</v>
      </c>
      <c r="J11" s="93">
        <f t="shared" si="8"/>
        <v>359</v>
      </c>
      <c r="K11" s="93">
        <f t="shared" si="8"/>
        <v>359</v>
      </c>
      <c r="L11" s="93">
        <f t="shared" si="8"/>
        <v>359</v>
      </c>
      <c r="M11" s="93">
        <f t="shared" si="8"/>
        <v>359</v>
      </c>
      <c r="N11" s="93">
        <f t="shared" si="8"/>
        <v>359</v>
      </c>
      <c r="O11" s="93">
        <f t="shared" si="8"/>
        <v>359</v>
      </c>
      <c r="P11" s="93">
        <f t="shared" si="8"/>
        <v>359</v>
      </c>
      <c r="Q11" s="93">
        <f t="shared" si="8"/>
        <v>359</v>
      </c>
      <c r="S11" s="91" t="s">
        <v>139</v>
      </c>
    </row>
    <row r="12" spans="1:19" ht="17.100000000000001" customHeight="1" x14ac:dyDescent="0.25">
      <c r="A12" s="94" t="s">
        <v>156</v>
      </c>
      <c r="B12" s="93">
        <f>DATE($D$1,12,25)</f>
        <v>360</v>
      </c>
      <c r="C12" s="93">
        <f>DATE($D$1,12,25)</f>
        <v>360</v>
      </c>
      <c r="D12" s="93">
        <f t="shared" ref="D12:Q12" si="9">DATE($D$1,12,25)</f>
        <v>360</v>
      </c>
      <c r="E12" s="93">
        <f t="shared" si="9"/>
        <v>360</v>
      </c>
      <c r="F12" s="93">
        <f t="shared" si="9"/>
        <v>360</v>
      </c>
      <c r="G12" s="93">
        <f t="shared" si="9"/>
        <v>360</v>
      </c>
      <c r="H12" s="93">
        <f t="shared" si="9"/>
        <v>360</v>
      </c>
      <c r="I12" s="93">
        <f t="shared" si="9"/>
        <v>360</v>
      </c>
      <c r="J12" s="93">
        <f t="shared" si="9"/>
        <v>360</v>
      </c>
      <c r="K12" s="93">
        <f t="shared" si="9"/>
        <v>360</v>
      </c>
      <c r="L12" s="93">
        <f t="shared" si="9"/>
        <v>360</v>
      </c>
      <c r="M12" s="93">
        <f t="shared" si="9"/>
        <v>360</v>
      </c>
      <c r="N12" s="93">
        <f t="shared" si="9"/>
        <v>360</v>
      </c>
      <c r="O12" s="93">
        <f t="shared" si="9"/>
        <v>360</v>
      </c>
      <c r="P12" s="93">
        <f t="shared" si="9"/>
        <v>360</v>
      </c>
      <c r="Q12" s="93">
        <f t="shared" si="9"/>
        <v>360</v>
      </c>
      <c r="S12" s="91" t="s">
        <v>140</v>
      </c>
    </row>
    <row r="13" spans="1:19" ht="17.100000000000001" customHeight="1" x14ac:dyDescent="0.25">
      <c r="A13" s="94" t="s">
        <v>157</v>
      </c>
      <c r="B13" s="93">
        <f>DATE($D$1,12,26)</f>
        <v>361</v>
      </c>
      <c r="C13" s="93">
        <f>DATE($D$1,12,26)</f>
        <v>361</v>
      </c>
      <c r="D13" s="93">
        <f t="shared" ref="D13:Q13" si="10">DATE($D$1,12,26)</f>
        <v>361</v>
      </c>
      <c r="E13" s="93">
        <f t="shared" si="10"/>
        <v>361</v>
      </c>
      <c r="F13" s="93">
        <f t="shared" si="10"/>
        <v>361</v>
      </c>
      <c r="G13" s="93">
        <f t="shared" si="10"/>
        <v>361</v>
      </c>
      <c r="H13" s="93">
        <f t="shared" si="10"/>
        <v>361</v>
      </c>
      <c r="I13" s="93">
        <f t="shared" si="10"/>
        <v>361</v>
      </c>
      <c r="J13" s="93">
        <f t="shared" si="10"/>
        <v>361</v>
      </c>
      <c r="K13" s="93">
        <f t="shared" si="10"/>
        <v>361</v>
      </c>
      <c r="L13" s="93">
        <f t="shared" si="10"/>
        <v>361</v>
      </c>
      <c r="M13" s="93">
        <f t="shared" si="10"/>
        <v>361</v>
      </c>
      <c r="N13" s="93">
        <f t="shared" si="10"/>
        <v>361</v>
      </c>
      <c r="O13" s="93">
        <f t="shared" si="10"/>
        <v>361</v>
      </c>
      <c r="P13" s="93">
        <f t="shared" si="10"/>
        <v>361</v>
      </c>
      <c r="Q13" s="93">
        <f t="shared" si="10"/>
        <v>361</v>
      </c>
      <c r="S13" s="91" t="s">
        <v>141</v>
      </c>
    </row>
    <row r="14" spans="1:19" ht="17.100000000000001" customHeight="1" x14ac:dyDescent="0.25">
      <c r="A14" s="95" t="s">
        <v>158</v>
      </c>
      <c r="B14" s="93">
        <f>DATE($D$1,12,31)</f>
        <v>366</v>
      </c>
      <c r="C14" s="93">
        <f>DATE($D$1,12,31)</f>
        <v>366</v>
      </c>
      <c r="D14" s="93">
        <f t="shared" ref="D14:Q14" si="11">DATE($D$1,12,31)</f>
        <v>366</v>
      </c>
      <c r="E14" s="93">
        <f t="shared" si="11"/>
        <v>366</v>
      </c>
      <c r="F14" s="93">
        <f t="shared" si="11"/>
        <v>366</v>
      </c>
      <c r="G14" s="93">
        <f t="shared" si="11"/>
        <v>366</v>
      </c>
      <c r="H14" s="93">
        <f t="shared" si="11"/>
        <v>366</v>
      </c>
      <c r="I14" s="93">
        <f t="shared" si="11"/>
        <v>366</v>
      </c>
      <c r="J14" s="93">
        <f t="shared" si="11"/>
        <v>366</v>
      </c>
      <c r="K14" s="93">
        <f t="shared" si="11"/>
        <v>366</v>
      </c>
      <c r="L14" s="93">
        <f t="shared" si="11"/>
        <v>366</v>
      </c>
      <c r="M14" s="93">
        <f t="shared" si="11"/>
        <v>366</v>
      </c>
      <c r="N14" s="93">
        <f t="shared" si="11"/>
        <v>366</v>
      </c>
      <c r="O14" s="93">
        <f t="shared" si="11"/>
        <v>366</v>
      </c>
      <c r="P14" s="93">
        <f t="shared" si="11"/>
        <v>366</v>
      </c>
      <c r="Q14" s="93">
        <f t="shared" si="11"/>
        <v>366</v>
      </c>
      <c r="S14" s="91" t="s">
        <v>142</v>
      </c>
    </row>
    <row r="15" spans="1:19" ht="17.100000000000001" customHeight="1" x14ac:dyDescent="0.25">
      <c r="A15" s="94" t="s">
        <v>159</v>
      </c>
      <c r="B15" s="93">
        <f>DATE($D$1,10,31)</f>
        <v>305</v>
      </c>
      <c r="C15" s="93"/>
      <c r="D15" s="93"/>
      <c r="E15" s="93"/>
      <c r="F15" s="93">
        <f t="shared" ref="F15:Q15" si="12">DATE($D$1,10,31)</f>
        <v>305</v>
      </c>
      <c r="G15" s="93">
        <f t="shared" si="12"/>
        <v>305</v>
      </c>
      <c r="H15" s="93">
        <f t="shared" si="12"/>
        <v>305</v>
      </c>
      <c r="I15" s="93"/>
      <c r="J15" s="93">
        <f t="shared" si="12"/>
        <v>305</v>
      </c>
      <c r="K15" s="93">
        <f t="shared" si="12"/>
        <v>305</v>
      </c>
      <c r="L15" s="93"/>
      <c r="M15" s="93"/>
      <c r="N15" s="93"/>
      <c r="O15" s="93">
        <f t="shared" si="12"/>
        <v>305</v>
      </c>
      <c r="P15" s="93">
        <f t="shared" si="12"/>
        <v>305</v>
      </c>
      <c r="Q15" s="93">
        <f t="shared" si="12"/>
        <v>305</v>
      </c>
      <c r="S15" s="91" t="s">
        <v>143</v>
      </c>
    </row>
    <row r="16" spans="1:19" x14ac:dyDescent="0.25">
      <c r="A16" s="94" t="s">
        <v>160</v>
      </c>
      <c r="B16" s="96"/>
      <c r="C16" s="93">
        <f>DATE($D$1,1,6)</f>
        <v>6</v>
      </c>
      <c r="D16" s="93">
        <f>DATE($D$1,1,6)</f>
        <v>6</v>
      </c>
      <c r="E16" s="93"/>
      <c r="F16" s="93"/>
      <c r="G16" s="93"/>
      <c r="H16" s="93"/>
      <c r="I16" s="93"/>
      <c r="J16" s="93"/>
      <c r="K16" s="93"/>
      <c r="L16" s="93"/>
      <c r="M16" s="93"/>
      <c r="N16" s="93"/>
      <c r="O16" s="93"/>
      <c r="P16" s="93">
        <f>DATE($D$1,1,6)</f>
        <v>6</v>
      </c>
      <c r="Q16" s="96"/>
      <c r="S16" s="91" t="s">
        <v>144</v>
      </c>
    </row>
    <row r="17" spans="1:19" x14ac:dyDescent="0.25">
      <c r="A17" s="94" t="s">
        <v>161</v>
      </c>
      <c r="B17" s="96"/>
      <c r="C17" s="93">
        <f>7*ROUND((4&amp;-$D$1)/7+MOD(19*MOD($D$1,19)-7,30)*0.14,)-6+60</f>
        <v>117</v>
      </c>
      <c r="D17" s="93">
        <f>7*ROUND((4&amp;-$D$1)/7+MOD(19*MOD($D$1,19)-7,30)*0.14,)-6+60</f>
        <v>117</v>
      </c>
      <c r="E17" s="93"/>
      <c r="F17" s="93"/>
      <c r="G17" s="93"/>
      <c r="H17" s="93"/>
      <c r="I17" s="93">
        <f t="shared" ref="I17:N17" si="13">7*ROUND((4&amp;-$D$1)/7+MOD(19*MOD($D$1,19)-7,30)*0.14,)-6+60</f>
        <v>117</v>
      </c>
      <c r="J17" s="93"/>
      <c r="K17" s="93"/>
      <c r="L17" s="93">
        <f t="shared" si="13"/>
        <v>117</v>
      </c>
      <c r="M17" s="93">
        <f t="shared" si="13"/>
        <v>117</v>
      </c>
      <c r="N17" s="93">
        <f t="shared" si="13"/>
        <v>117</v>
      </c>
      <c r="O17" s="96"/>
      <c r="P17" s="96"/>
      <c r="Q17" s="96"/>
      <c r="S17" s="91" t="s">
        <v>145</v>
      </c>
    </row>
    <row r="18" spans="1:19" x14ac:dyDescent="0.25">
      <c r="A18" s="94" t="s">
        <v>162</v>
      </c>
      <c r="B18" s="97"/>
      <c r="C18" s="93"/>
      <c r="D18" s="93">
        <f>DATE($D$1,8,15)</f>
        <v>228</v>
      </c>
      <c r="E18" s="93"/>
      <c r="F18" s="93"/>
      <c r="G18" s="93"/>
      <c r="H18" s="93"/>
      <c r="I18" s="93"/>
      <c r="J18" s="93"/>
      <c r="K18" s="93"/>
      <c r="L18" s="93"/>
      <c r="M18" s="93"/>
      <c r="N18" s="93">
        <f>DATE($D$1,8,15)</f>
        <v>228</v>
      </c>
      <c r="O18" s="96"/>
      <c r="P18" s="96"/>
      <c r="Q18" s="96"/>
      <c r="S18" s="91" t="s">
        <v>146</v>
      </c>
    </row>
    <row r="19" spans="1:19" x14ac:dyDescent="0.25">
      <c r="A19" s="94" t="s">
        <v>163</v>
      </c>
      <c r="B19" s="96"/>
      <c r="C19" s="93">
        <f>DATE($D$1,11,1)</f>
        <v>306</v>
      </c>
      <c r="D19" s="93"/>
      <c r="E19" s="93"/>
      <c r="F19" s="93"/>
      <c r="G19" s="93"/>
      <c r="H19" s="93"/>
      <c r="I19" s="93"/>
      <c r="J19" s="93"/>
      <c r="K19" s="93"/>
      <c r="L19" s="93">
        <f t="shared" ref="L19:N19" si="14">DATE($D$1,11,1)</f>
        <v>306</v>
      </c>
      <c r="M19" s="93">
        <f t="shared" si="14"/>
        <v>306</v>
      </c>
      <c r="N19" s="93">
        <f t="shared" si="14"/>
        <v>306</v>
      </c>
      <c r="O19" s="96"/>
      <c r="P19" s="96"/>
      <c r="Q19" s="96"/>
    </row>
    <row r="20" spans="1:19" x14ac:dyDescent="0.25">
      <c r="A20" s="94" t="s">
        <v>164</v>
      </c>
      <c r="B20" s="96"/>
      <c r="C20" s="96"/>
      <c r="D20" s="96"/>
      <c r="E20" s="96"/>
      <c r="F20" s="96"/>
      <c r="G20" s="96"/>
      <c r="H20" s="96"/>
      <c r="I20" s="96"/>
      <c r="J20" s="96"/>
      <c r="K20" s="96"/>
      <c r="L20" s="96"/>
      <c r="M20" s="96"/>
      <c r="N20" s="96"/>
      <c r="O20" s="97">
        <f>DATE($D$1,12,25)-WEEKDAY(DATE($D$1,12,25),2)-32</f>
        <v>326</v>
      </c>
      <c r="P20" s="96"/>
      <c r="Q20" s="96"/>
    </row>
    <row r="21" spans="1:19" x14ac:dyDescent="0.25">
      <c r="A21" s="98" t="s">
        <v>165</v>
      </c>
      <c r="B21" s="96"/>
      <c r="C21" s="96"/>
      <c r="D21" s="96"/>
      <c r="E21" s="97">
        <f>DATE(D1,3,8)</f>
        <v>68</v>
      </c>
      <c r="F21" s="96"/>
      <c r="G21" s="96"/>
      <c r="H21" s="96"/>
      <c r="I21" s="96"/>
      <c r="J21" s="96"/>
      <c r="K21" s="96"/>
      <c r="L21" s="96"/>
      <c r="M21" s="96"/>
      <c r="N21" s="96"/>
      <c r="O21" s="96"/>
      <c r="P21" s="96"/>
      <c r="Q21" s="96"/>
    </row>
    <row r="22" spans="1:19" x14ac:dyDescent="0.25">
      <c r="E22" s="99"/>
    </row>
    <row r="23" spans="1:19" x14ac:dyDescent="0.25">
      <c r="E23" s="99"/>
    </row>
    <row r="24" spans="1:19" x14ac:dyDescent="0.25">
      <c r="A24" s="152" t="s">
        <v>166</v>
      </c>
      <c r="B24" s="152"/>
      <c r="E24" s="99"/>
    </row>
    <row r="25" spans="1:19" x14ac:dyDescent="0.25">
      <c r="A25" s="100"/>
      <c r="B25" s="101"/>
      <c r="E25" s="99"/>
    </row>
    <row r="26" spans="1:19" x14ac:dyDescent="0.25">
      <c r="A26" s="100"/>
      <c r="B26" s="100"/>
      <c r="E26" s="99"/>
    </row>
    <row r="27" spans="1:19" x14ac:dyDescent="0.25">
      <c r="A27" s="100"/>
      <c r="B27" s="100"/>
      <c r="E27" s="99"/>
    </row>
    <row r="28" spans="1:19" x14ac:dyDescent="0.25">
      <c r="A28" s="100"/>
      <c r="B28" s="100"/>
      <c r="E28" s="99"/>
    </row>
    <row r="29" spans="1:19" x14ac:dyDescent="0.25">
      <c r="A29" s="100"/>
      <c r="B29" s="100"/>
    </row>
    <row r="30" spans="1:19" x14ac:dyDescent="0.25">
      <c r="A30" s="100"/>
      <c r="B30" s="100"/>
    </row>
    <row r="31" spans="1:19" x14ac:dyDescent="0.25">
      <c r="A31" s="100"/>
      <c r="B31" s="100"/>
    </row>
  </sheetData>
  <mergeCells count="1">
    <mergeCell ref="A24:B24"/>
  </mergeCells>
  <pageMargins left="0.7" right="0.7" top="0.78740157500000008" bottom="0.78740157500000008"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showGridLines="0" workbookViewId="0">
      <selection sqref="A1:B1"/>
    </sheetView>
  </sheetViews>
  <sheetFormatPr baseColWidth="10" defaultColWidth="11.42578125" defaultRowHeight="15" x14ac:dyDescent="0.25"/>
  <cols>
    <col min="1" max="1" width="8.7109375" style="13" customWidth="1"/>
    <col min="2" max="2" width="78.140625" style="13" customWidth="1"/>
    <col min="3" max="3" width="11.42578125" style="13" customWidth="1"/>
    <col min="4" max="16384" width="11.42578125" style="13"/>
  </cols>
  <sheetData>
    <row r="1" spans="1:3" x14ac:dyDescent="0.25">
      <c r="A1" s="102" t="s">
        <v>15</v>
      </c>
      <c r="B1" s="102"/>
    </row>
    <row r="2" spans="1:3" x14ac:dyDescent="0.25">
      <c r="A2" s="103"/>
      <c r="B2" s="103"/>
    </row>
    <row r="3" spans="1:3" ht="75" customHeight="1" x14ac:dyDescent="0.25">
      <c r="A3" s="103" t="s">
        <v>16</v>
      </c>
      <c r="B3" s="103"/>
      <c r="C3" s="15"/>
    </row>
    <row r="4" spans="1:3" ht="30" customHeight="1" x14ac:dyDescent="0.25">
      <c r="A4" s="103" t="s">
        <v>17</v>
      </c>
      <c r="B4" s="103"/>
    </row>
    <row r="5" spans="1:3" x14ac:dyDescent="0.25">
      <c r="A5" s="103"/>
      <c r="B5" s="103"/>
    </row>
    <row r="6" spans="1:3" x14ac:dyDescent="0.25">
      <c r="A6" s="102" t="s">
        <v>18</v>
      </c>
      <c r="B6" s="102"/>
    </row>
    <row r="7" spans="1:3" ht="14.45" customHeight="1" x14ac:dyDescent="0.25">
      <c r="A7" s="14"/>
      <c r="B7" s="14"/>
    </row>
    <row r="8" spans="1:3" ht="30" customHeight="1" x14ac:dyDescent="0.25">
      <c r="A8" s="16" t="s">
        <v>19</v>
      </c>
      <c r="B8" s="14" t="s">
        <v>20</v>
      </c>
    </row>
    <row r="9" spans="1:3" ht="30" x14ac:dyDescent="0.25">
      <c r="A9" s="16" t="s">
        <v>21</v>
      </c>
      <c r="B9" s="17" t="s">
        <v>22</v>
      </c>
    </row>
    <row r="10" spans="1:3" ht="45" x14ac:dyDescent="0.25">
      <c r="A10" s="16" t="s">
        <v>23</v>
      </c>
      <c r="B10" s="14" t="s">
        <v>24</v>
      </c>
    </row>
    <row r="11" spans="1:3" ht="14.45" customHeight="1" x14ac:dyDescent="0.25">
      <c r="A11" s="16" t="s">
        <v>25</v>
      </c>
      <c r="B11" s="14" t="s">
        <v>26</v>
      </c>
    </row>
    <row r="12" spans="1:3" ht="45" customHeight="1" x14ac:dyDescent="0.25">
      <c r="A12" s="16" t="s">
        <v>27</v>
      </c>
      <c r="B12" s="14" t="s">
        <v>28</v>
      </c>
    </row>
    <row r="13" spans="1:3" ht="45" customHeight="1" x14ac:dyDescent="0.25">
      <c r="A13" s="16" t="s">
        <v>29</v>
      </c>
      <c r="B13" s="14" t="s">
        <v>30</v>
      </c>
    </row>
    <row r="14" spans="1:3" s="18" customFormat="1" x14ac:dyDescent="0.25">
      <c r="A14" s="19" t="s">
        <v>31</v>
      </c>
      <c r="B14" s="20" t="s">
        <v>32</v>
      </c>
    </row>
    <row r="15" spans="1:3" x14ac:dyDescent="0.25">
      <c r="A15" s="16" t="s">
        <v>33</v>
      </c>
      <c r="B15" s="14" t="s">
        <v>34</v>
      </c>
    </row>
    <row r="16" spans="1:3" x14ac:dyDescent="0.25">
      <c r="A16" s="14"/>
      <c r="B16" s="14"/>
    </row>
    <row r="17" spans="1:2" x14ac:dyDescent="0.25">
      <c r="A17" s="102" t="s">
        <v>35</v>
      </c>
      <c r="B17" s="102"/>
    </row>
    <row r="18" spans="1:2" x14ac:dyDescent="0.25">
      <c r="A18" s="103"/>
      <c r="B18" s="103"/>
    </row>
    <row r="19" spans="1:2" x14ac:dyDescent="0.25">
      <c r="A19" s="103" t="s">
        <v>36</v>
      </c>
      <c r="B19" s="103"/>
    </row>
    <row r="20" spans="1:2" x14ac:dyDescent="0.25">
      <c r="A20" s="103" t="s">
        <v>37</v>
      </c>
      <c r="B20" s="103"/>
    </row>
    <row r="21" spans="1:2" ht="30" customHeight="1" x14ac:dyDescent="0.25">
      <c r="A21" s="103" t="s">
        <v>38</v>
      </c>
      <c r="B21" s="103"/>
    </row>
    <row r="22" spans="1:2" x14ac:dyDescent="0.25">
      <c r="A22" s="103" t="s">
        <v>39</v>
      </c>
      <c r="B22" s="103"/>
    </row>
    <row r="23" spans="1:2" x14ac:dyDescent="0.25">
      <c r="A23" s="103" t="s">
        <v>40</v>
      </c>
      <c r="B23" s="103"/>
    </row>
    <row r="24" spans="1:2" x14ac:dyDescent="0.25">
      <c r="A24" s="103"/>
      <c r="B24" s="103"/>
    </row>
    <row r="25" spans="1:2" x14ac:dyDescent="0.25">
      <c r="A25" s="104" t="s">
        <v>41</v>
      </c>
      <c r="B25" s="104"/>
    </row>
    <row r="27" spans="1:2" ht="45" customHeight="1" x14ac:dyDescent="0.25">
      <c r="A27" s="105" t="s">
        <v>42</v>
      </c>
      <c r="B27" s="105"/>
    </row>
  </sheetData>
  <mergeCells count="16">
    <mergeCell ref="A27:B27"/>
    <mergeCell ref="A21:B21"/>
    <mergeCell ref="A22:B22"/>
    <mergeCell ref="A23:B23"/>
    <mergeCell ref="A24:B24"/>
    <mergeCell ref="A25:B25"/>
    <mergeCell ref="A6:B6"/>
    <mergeCell ref="A17:B17"/>
    <mergeCell ref="A18:B18"/>
    <mergeCell ref="A19:B19"/>
    <mergeCell ref="A20:B20"/>
    <mergeCell ref="A1:B1"/>
    <mergeCell ref="A2:B2"/>
    <mergeCell ref="A3:B3"/>
    <mergeCell ref="A4:B4"/>
    <mergeCell ref="A5:B5"/>
  </mergeCells>
  <pageMargins left="0.70866141732283472" right="0.70866141732283472" top="0.78740157480314954" bottom="0.78740157480314954" header="0.31496062992125984" footer="0.31496062992125984"/>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6"/>
  <sheetViews>
    <sheetView workbookViewId="0"/>
  </sheetViews>
  <sheetFormatPr baseColWidth="10" defaultRowHeight="15" x14ac:dyDescent="0.25"/>
  <cols>
    <col min="1" max="1" width="33" customWidth="1"/>
  </cols>
  <sheetData>
    <row r="1" spans="1:1" x14ac:dyDescent="0.25">
      <c r="A1" s="26" t="s">
        <v>53</v>
      </c>
    </row>
    <row r="2" spans="1:1" x14ac:dyDescent="0.25">
      <c r="A2" s="23" t="s">
        <v>167</v>
      </c>
    </row>
    <row r="3" spans="1:1" x14ac:dyDescent="0.25">
      <c r="A3" s="23" t="s">
        <v>168</v>
      </c>
    </row>
    <row r="4" spans="1:1" x14ac:dyDescent="0.25">
      <c r="A4" s="23" t="s">
        <v>169</v>
      </c>
    </row>
    <row r="5" spans="1:1" x14ac:dyDescent="0.25">
      <c r="A5" s="23" t="s">
        <v>170</v>
      </c>
    </row>
    <row r="6" spans="1:1" x14ac:dyDescent="0.25">
      <c r="A6" s="23" t="s">
        <v>171</v>
      </c>
    </row>
  </sheetData>
  <pageMargins left="0.7" right="0.7" top="0.78740157500000008" bottom="0.78740157500000008"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6"/>
    <outlinePr summaryBelow="0"/>
  </sheetPr>
  <dimension ref="A2:I45"/>
  <sheetViews>
    <sheetView showGridLines="0" workbookViewId="0">
      <selection activeCell="A2" sqref="A2:B2"/>
    </sheetView>
  </sheetViews>
  <sheetFormatPr baseColWidth="10" defaultColWidth="11.42578125" defaultRowHeight="15" outlineLevelRow="1" x14ac:dyDescent="0.25"/>
  <cols>
    <col min="1" max="1" width="30" style="1" customWidth="1"/>
    <col min="2" max="2" width="30.5703125" style="21" customWidth="1"/>
    <col min="3" max="3" width="13.42578125" style="1" bestFit="1" customWidth="1"/>
    <col min="4" max="4" width="12.5703125" style="1" bestFit="1" customWidth="1"/>
    <col min="5" max="6" width="11.42578125" style="1"/>
    <col min="7" max="7" width="12.28515625" style="1" bestFit="1" customWidth="1"/>
    <col min="8" max="16384" width="11.42578125" style="1"/>
  </cols>
  <sheetData>
    <row r="2" spans="1:9" x14ac:dyDescent="0.25">
      <c r="A2" s="106" t="s">
        <v>43</v>
      </c>
      <c r="B2" s="106"/>
    </row>
    <row r="3" spans="1:9" x14ac:dyDescent="0.25">
      <c r="A3" s="22" t="s">
        <v>44</v>
      </c>
      <c r="B3" s="23"/>
      <c r="D3" s="107" t="s">
        <v>45</v>
      </c>
      <c r="E3" s="107"/>
      <c r="F3" s="107"/>
      <c r="G3" s="24"/>
      <c r="H3" s="24"/>
      <c r="I3" s="24"/>
    </row>
    <row r="4" spans="1:9" ht="15" customHeight="1" x14ac:dyDescent="0.25">
      <c r="A4" s="22" t="s">
        <v>46</v>
      </c>
      <c r="B4" s="23"/>
      <c r="D4" s="107"/>
      <c r="E4" s="107"/>
      <c r="F4" s="107"/>
      <c r="H4" s="24"/>
      <c r="I4" s="24"/>
    </row>
    <row r="5" spans="1:9" ht="18" customHeight="1" x14ac:dyDescent="0.25">
      <c r="D5" s="107"/>
      <c r="E5" s="107"/>
      <c r="F5" s="107"/>
    </row>
    <row r="6" spans="1:9" x14ac:dyDescent="0.25">
      <c r="B6" s="25"/>
      <c r="D6" s="108" t="s">
        <v>47</v>
      </c>
      <c r="E6" s="109"/>
      <c r="F6" s="110"/>
    </row>
    <row r="7" spans="1:9" x14ac:dyDescent="0.25">
      <c r="A7" s="26" t="s">
        <v>48</v>
      </c>
      <c r="B7" s="23"/>
      <c r="F7" s="1" t="s">
        <v>49</v>
      </c>
    </row>
    <row r="8" spans="1:9" x14ac:dyDescent="0.25">
      <c r="A8" s="26" t="s">
        <v>50</v>
      </c>
      <c r="B8" s="23"/>
    </row>
    <row r="9" spans="1:9" x14ac:dyDescent="0.25">
      <c r="A9" s="26" t="s">
        <v>51</v>
      </c>
      <c r="B9" s="23"/>
    </row>
    <row r="10" spans="1:9" x14ac:dyDescent="0.25">
      <c r="A10" s="26" t="s">
        <v>52</v>
      </c>
      <c r="B10" s="23"/>
    </row>
    <row r="11" spans="1:9" x14ac:dyDescent="0.25">
      <c r="A11" s="26" t="s">
        <v>53</v>
      </c>
      <c r="B11" s="23"/>
      <c r="C11" s="27"/>
    </row>
    <row r="12" spans="1:9" x14ac:dyDescent="0.25">
      <c r="A12" s="26" t="s">
        <v>54</v>
      </c>
      <c r="B12" s="23"/>
    </row>
    <row r="14" spans="1:9" x14ac:dyDescent="0.25">
      <c r="A14" s="26" t="s">
        <v>55</v>
      </c>
      <c r="B14" s="23"/>
      <c r="C14" s="28" t="s">
        <v>56</v>
      </c>
    </row>
    <row r="16" spans="1:9" x14ac:dyDescent="0.25">
      <c r="A16" s="111" t="s">
        <v>57</v>
      </c>
      <c r="B16" s="22" t="s">
        <v>58</v>
      </c>
      <c r="C16" s="29" t="s">
        <v>59</v>
      </c>
      <c r="D16" s="29" t="s">
        <v>60</v>
      </c>
      <c r="E16" s="29" t="s">
        <v>61</v>
      </c>
      <c r="F16" s="29" t="s">
        <v>62</v>
      </c>
    </row>
    <row r="17" spans="1:9" x14ac:dyDescent="0.25">
      <c r="A17" s="111"/>
      <c r="B17" s="30"/>
      <c r="C17" s="30"/>
      <c r="D17" s="31">
        <f t="shared" ref="D17:D21" si="0">IFERROR(E17/($B$14*5),)</f>
        <v>0</v>
      </c>
      <c r="E17" s="23"/>
      <c r="F17" s="32">
        <f t="shared" ref="F17:F21" si="1">IFERROR((E17*((215/12*8)/($B$14*5))),)</f>
        <v>0</v>
      </c>
      <c r="G17" s="33"/>
    </row>
    <row r="18" spans="1:9" x14ac:dyDescent="0.25">
      <c r="A18" s="111"/>
      <c r="B18" s="30"/>
      <c r="C18" s="30"/>
      <c r="D18" s="31">
        <f t="shared" si="0"/>
        <v>0</v>
      </c>
      <c r="E18" s="23"/>
      <c r="F18" s="32">
        <f t="shared" si="1"/>
        <v>0</v>
      </c>
    </row>
    <row r="19" spans="1:9" x14ac:dyDescent="0.25">
      <c r="A19" s="111"/>
      <c r="B19" s="30"/>
      <c r="C19" s="30"/>
      <c r="D19" s="31">
        <f t="shared" si="0"/>
        <v>0</v>
      </c>
      <c r="E19" s="23"/>
      <c r="F19" s="32">
        <f t="shared" si="1"/>
        <v>0</v>
      </c>
      <c r="I19" s="1" t="str">
        <f>IFERROR(ROUND(#REF!+(#REF!/30),1),"")</f>
        <v/>
      </c>
    </row>
    <row r="20" spans="1:9" x14ac:dyDescent="0.25">
      <c r="A20" s="111"/>
      <c r="B20" s="30"/>
      <c r="C20" s="30"/>
      <c r="D20" s="31">
        <f t="shared" si="0"/>
        <v>0</v>
      </c>
      <c r="E20" s="23"/>
      <c r="F20" s="32">
        <f t="shared" si="1"/>
        <v>0</v>
      </c>
      <c r="I20" s="1" t="str">
        <f>IFERROR(ROUND(#REF!+(#REF!/30),1),"")</f>
        <v/>
      </c>
    </row>
    <row r="21" spans="1:9" x14ac:dyDescent="0.25">
      <c r="A21" s="111"/>
      <c r="B21" s="30"/>
      <c r="C21" s="30"/>
      <c r="D21" s="31">
        <f t="shared" si="0"/>
        <v>0</v>
      </c>
      <c r="E21" s="23"/>
      <c r="F21" s="32">
        <f t="shared" si="1"/>
        <v>0</v>
      </c>
      <c r="I21" s="1" t="str">
        <f>IFERROR(ROUND(#REF!+(#REF!/30),1),"")</f>
        <v/>
      </c>
    </row>
    <row r="23" spans="1:9" x14ac:dyDescent="0.25">
      <c r="A23" s="29" t="s">
        <v>63</v>
      </c>
      <c r="B23" s="30"/>
    </row>
    <row r="24" spans="1:9" x14ac:dyDescent="0.25">
      <c r="A24" s="29" t="s">
        <v>64</v>
      </c>
      <c r="B24" s="30"/>
    </row>
    <row r="25" spans="1:9" x14ac:dyDescent="0.25">
      <c r="D25" s="28"/>
    </row>
    <row r="26" spans="1:9" x14ac:dyDescent="0.25">
      <c r="A26" s="29" t="s">
        <v>65</v>
      </c>
      <c r="B26" s="29" t="s">
        <v>66</v>
      </c>
      <c r="C26" s="29" t="s">
        <v>67</v>
      </c>
      <c r="D26" s="29" t="s">
        <v>68</v>
      </c>
      <c r="E26" s="29" t="s">
        <v>58</v>
      </c>
      <c r="F26" s="29" t="s">
        <v>59</v>
      </c>
      <c r="G26" s="29" t="s">
        <v>69</v>
      </c>
      <c r="H26" s="34" t="s">
        <v>70</v>
      </c>
    </row>
    <row r="27" spans="1:9" x14ac:dyDescent="0.25">
      <c r="A27" s="23" t="s">
        <v>71</v>
      </c>
      <c r="B27" s="35"/>
      <c r="C27" s="23"/>
      <c r="D27" s="23"/>
      <c r="E27" s="36" t="str">
        <f t="shared" ref="E27:E41" si="2">IF(C27&gt;0,EDATE($B$23,(C27-1)),"")</f>
        <v/>
      </c>
      <c r="F27" s="36" t="str">
        <f t="shared" ref="F27:F41" si="3">IF(D27&gt;0,EOMONTH($B$23,(D27-1)),"")</f>
        <v/>
      </c>
      <c r="G27" s="23"/>
    </row>
    <row r="28" spans="1:9" x14ac:dyDescent="0.25">
      <c r="A28" s="23" t="s">
        <v>72</v>
      </c>
      <c r="B28" s="35"/>
      <c r="C28" s="23"/>
      <c r="D28" s="23"/>
      <c r="E28" s="36" t="str">
        <f t="shared" si="2"/>
        <v/>
      </c>
      <c r="F28" s="36" t="str">
        <f t="shared" si="3"/>
        <v/>
      </c>
      <c r="G28" s="23"/>
    </row>
    <row r="29" spans="1:9" x14ac:dyDescent="0.25">
      <c r="A29" s="23" t="s">
        <v>73</v>
      </c>
      <c r="B29" s="35"/>
      <c r="C29" s="23"/>
      <c r="D29" s="23"/>
      <c r="E29" s="36" t="str">
        <f t="shared" si="2"/>
        <v/>
      </c>
      <c r="F29" s="36" t="str">
        <f t="shared" si="3"/>
        <v/>
      </c>
      <c r="G29" s="23"/>
    </row>
    <row r="30" spans="1:9" x14ac:dyDescent="0.25">
      <c r="A30" s="23" t="s">
        <v>74</v>
      </c>
      <c r="B30" s="35"/>
      <c r="C30" s="23"/>
      <c r="D30" s="23"/>
      <c r="E30" s="36" t="str">
        <f t="shared" si="2"/>
        <v/>
      </c>
      <c r="F30" s="36" t="str">
        <f t="shared" si="3"/>
        <v/>
      </c>
      <c r="G30" s="23"/>
    </row>
    <row r="31" spans="1:9" collapsed="1" x14ac:dyDescent="0.25">
      <c r="A31" s="23" t="s">
        <v>75</v>
      </c>
      <c r="B31" s="35"/>
      <c r="C31" s="23"/>
      <c r="D31" s="23"/>
      <c r="E31" s="36" t="str">
        <f t="shared" si="2"/>
        <v/>
      </c>
      <c r="F31" s="36" t="str">
        <f t="shared" si="3"/>
        <v/>
      </c>
      <c r="G31" s="23"/>
    </row>
    <row r="32" spans="1:9" hidden="1" outlineLevel="1" x14ac:dyDescent="0.25">
      <c r="A32" s="23" t="s">
        <v>76</v>
      </c>
      <c r="B32" s="35"/>
      <c r="C32" s="23"/>
      <c r="D32" s="23"/>
      <c r="E32" s="36" t="str">
        <f t="shared" si="2"/>
        <v/>
      </c>
      <c r="F32" s="36" t="str">
        <f t="shared" si="3"/>
        <v/>
      </c>
      <c r="G32" s="23"/>
    </row>
    <row r="33" spans="1:7" hidden="1" outlineLevel="1" x14ac:dyDescent="0.25">
      <c r="A33" s="23" t="s">
        <v>77</v>
      </c>
      <c r="B33" s="35"/>
      <c r="C33" s="23"/>
      <c r="D33" s="23"/>
      <c r="E33" s="36" t="str">
        <f t="shared" si="2"/>
        <v/>
      </c>
      <c r="F33" s="36" t="str">
        <f t="shared" si="3"/>
        <v/>
      </c>
      <c r="G33" s="23"/>
    </row>
    <row r="34" spans="1:7" hidden="1" outlineLevel="1" x14ac:dyDescent="0.25">
      <c r="A34" s="23" t="s">
        <v>78</v>
      </c>
      <c r="B34" s="35"/>
      <c r="C34" s="23"/>
      <c r="D34" s="23"/>
      <c r="E34" s="36" t="str">
        <f t="shared" si="2"/>
        <v/>
      </c>
      <c r="F34" s="36" t="str">
        <f t="shared" si="3"/>
        <v/>
      </c>
      <c r="G34" s="23"/>
    </row>
    <row r="35" spans="1:7" hidden="1" outlineLevel="1" x14ac:dyDescent="0.25">
      <c r="A35" s="23" t="s">
        <v>79</v>
      </c>
      <c r="B35" s="35"/>
      <c r="C35" s="23"/>
      <c r="D35" s="23"/>
      <c r="E35" s="36" t="str">
        <f t="shared" si="2"/>
        <v/>
      </c>
      <c r="F35" s="36" t="str">
        <f t="shared" si="3"/>
        <v/>
      </c>
      <c r="G35" s="23"/>
    </row>
    <row r="36" spans="1:7" hidden="1" outlineLevel="1" x14ac:dyDescent="0.25">
      <c r="A36" s="23" t="s">
        <v>80</v>
      </c>
      <c r="B36" s="35"/>
      <c r="C36" s="23"/>
      <c r="D36" s="23"/>
      <c r="E36" s="36" t="str">
        <f t="shared" si="2"/>
        <v/>
      </c>
      <c r="F36" s="36" t="str">
        <f t="shared" si="3"/>
        <v/>
      </c>
      <c r="G36" s="23"/>
    </row>
    <row r="37" spans="1:7" hidden="1" outlineLevel="1" x14ac:dyDescent="0.25">
      <c r="A37" s="23" t="s">
        <v>81</v>
      </c>
      <c r="B37" s="23"/>
      <c r="C37" s="23"/>
      <c r="D37" s="23"/>
      <c r="E37" s="36" t="str">
        <f t="shared" si="2"/>
        <v/>
      </c>
      <c r="F37" s="36" t="str">
        <f t="shared" si="3"/>
        <v/>
      </c>
      <c r="G37" s="23"/>
    </row>
    <row r="38" spans="1:7" hidden="1" outlineLevel="1" x14ac:dyDescent="0.25">
      <c r="A38" s="23" t="s">
        <v>82</v>
      </c>
      <c r="B38" s="23"/>
      <c r="C38" s="23"/>
      <c r="D38" s="23"/>
      <c r="E38" s="36" t="str">
        <f t="shared" si="2"/>
        <v/>
      </c>
      <c r="F38" s="36" t="str">
        <f t="shared" si="3"/>
        <v/>
      </c>
      <c r="G38" s="23"/>
    </row>
    <row r="39" spans="1:7" hidden="1" outlineLevel="1" x14ac:dyDescent="0.25">
      <c r="A39" s="23" t="s">
        <v>83</v>
      </c>
      <c r="B39" s="23"/>
      <c r="C39" s="23"/>
      <c r="D39" s="23"/>
      <c r="E39" s="36" t="str">
        <f t="shared" si="2"/>
        <v/>
      </c>
      <c r="F39" s="36" t="str">
        <f t="shared" si="3"/>
        <v/>
      </c>
      <c r="G39" s="23"/>
    </row>
    <row r="40" spans="1:7" hidden="1" outlineLevel="1" x14ac:dyDescent="0.25">
      <c r="A40" s="23" t="s">
        <v>84</v>
      </c>
      <c r="B40" s="23"/>
      <c r="C40" s="23"/>
      <c r="D40" s="23"/>
      <c r="E40" s="36" t="str">
        <f t="shared" si="2"/>
        <v/>
      </c>
      <c r="F40" s="36" t="str">
        <f t="shared" si="3"/>
        <v/>
      </c>
      <c r="G40" s="23"/>
    </row>
    <row r="41" spans="1:7" hidden="1" outlineLevel="1" x14ac:dyDescent="0.25">
      <c r="A41" s="23" t="s">
        <v>85</v>
      </c>
      <c r="B41" s="23"/>
      <c r="C41" s="23"/>
      <c r="D41" s="23"/>
      <c r="E41" s="36" t="str">
        <f t="shared" si="2"/>
        <v/>
      </c>
      <c r="F41" s="36" t="str">
        <f t="shared" si="3"/>
        <v/>
      </c>
      <c r="G41" s="23"/>
    </row>
    <row r="43" spans="1:7" x14ac:dyDescent="0.25">
      <c r="A43" s="37" t="s">
        <v>86</v>
      </c>
      <c r="B43" s="23" t="s">
        <v>87</v>
      </c>
      <c r="C43" s="108" t="s">
        <v>88</v>
      </c>
      <c r="D43" s="112"/>
      <c r="E43" s="108" t="s">
        <v>89</v>
      </c>
      <c r="F43" s="112"/>
    </row>
    <row r="45" spans="1:7" x14ac:dyDescent="0.25">
      <c r="A45" s="37" t="s">
        <v>90</v>
      </c>
      <c r="B45" s="23" t="s">
        <v>87</v>
      </c>
      <c r="C45" s="108" t="s">
        <v>88</v>
      </c>
      <c r="D45" s="112"/>
      <c r="E45" s="108" t="s">
        <v>89</v>
      </c>
      <c r="F45" s="112"/>
    </row>
  </sheetData>
  <mergeCells count="8">
    <mergeCell ref="C45:D45"/>
    <mergeCell ref="E45:F45"/>
    <mergeCell ref="A2:B2"/>
    <mergeCell ref="D3:F5"/>
    <mergeCell ref="D6:F6"/>
    <mergeCell ref="A16:A21"/>
    <mergeCell ref="C43:D43"/>
    <mergeCell ref="E43:F43"/>
  </mergeCells>
  <conditionalFormatting sqref="A13:A22">
    <cfRule type="expression" priority="17">
      <formula>IF($A$27:$A$41,$A$27:$A$41,0)</formula>
    </cfRule>
  </conditionalFormatting>
  <conditionalFormatting sqref="D3">
    <cfRule type="expression" dxfId="294" priority="57">
      <formula>$D6=""</formula>
    </cfRule>
  </conditionalFormatting>
  <conditionalFormatting sqref="E28:E41">
    <cfRule type="cellIs" dxfId="293" priority="10" operator="greaterThan">
      <formula>$B$24</formula>
    </cfRule>
  </conditionalFormatting>
  <conditionalFormatting sqref="E28:E41">
    <cfRule type="cellIs" dxfId="292" priority="9" operator="greaterThan">
      <formula>$B$23</formula>
    </cfRule>
  </conditionalFormatting>
  <conditionalFormatting sqref="F28:F41">
    <cfRule type="cellIs" dxfId="291" priority="6" operator="greaterThan">
      <formula>$B$24</formula>
    </cfRule>
  </conditionalFormatting>
  <conditionalFormatting sqref="F28:F41">
    <cfRule type="cellIs" dxfId="290" priority="5" operator="lessThan">
      <formula>$B$24</formula>
    </cfRule>
  </conditionalFormatting>
  <conditionalFormatting sqref="E27">
    <cfRule type="cellIs" dxfId="289" priority="4" operator="greaterThan">
      <formula>$B$24</formula>
    </cfRule>
  </conditionalFormatting>
  <conditionalFormatting sqref="E27">
    <cfRule type="cellIs" dxfId="288" priority="3" operator="greaterThan">
      <formula>$B$23</formula>
    </cfRule>
  </conditionalFormatting>
  <conditionalFormatting sqref="F27">
    <cfRule type="cellIs" dxfId="287" priority="2" operator="greaterThan">
      <formula>$B$24</formula>
    </cfRule>
  </conditionalFormatting>
  <conditionalFormatting sqref="F27">
    <cfRule type="cellIs" dxfId="286" priority="1" operator="lessThan">
      <formula>$B$24</formula>
    </cfRule>
  </conditionalFormatting>
  <dataValidations count="2">
    <dataValidation type="list" allowBlank="1" showInputMessage="1" showErrorMessage="1" sqref="B4" xr:uid="{00A8000F-003E-496C-9611-001A009B0037}">
      <formula1>"2020,2021,2022,2023,2024,2025,2026,2027,2028,2029,2030"</formula1>
    </dataValidation>
    <dataValidation type="list" allowBlank="1" showInputMessage="1" showErrorMessage="1" sqref="D6" xr:uid="{00BE00AE-00E5-41A4-BD73-006A0051008C}">
      <formula1>"Please confirm,Yes"</formula1>
    </dataValidation>
  </dataValidations>
  <pageMargins left="0.51181102362204722" right="0.51181102362204722" top="0.39370078740157477" bottom="0.39370078740157477" header="0.31496062992125984" footer="0.31496062992125984"/>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Please Select" xr:uid="{00000000-0002-0000-0200-000000000000}">
          <x14:formula1>
            <xm:f>'Type of personnel'!$A$2:$A$6</xm:f>
          </x14:formula1>
          <xm:sqref>B11</xm:sqref>
        </x14:dataValidation>
        <x14:dataValidation type="list" allowBlank="1" showInputMessage="1" showErrorMessage="1" xr:uid="{00000000-0002-0000-0200-000001000000}">
          <x14:formula1>
            <xm:f>'Public Holidays'!$S$3:$S$18</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49"/>
  <sheetViews>
    <sheetView showGridLines="0" workbookViewId="0">
      <selection sqref="A1:G1"/>
    </sheetView>
  </sheetViews>
  <sheetFormatPr baseColWidth="10" defaultColWidth="11.42578125" defaultRowHeight="15" x14ac:dyDescent="0.25"/>
  <cols>
    <col min="1" max="1" width="21.7109375" style="1" customWidth="1"/>
    <col min="2" max="2" width="4.7109375" style="1" bestFit="1" customWidth="1"/>
    <col min="3" max="3" width="4.85546875" style="1" bestFit="1" customWidth="1"/>
    <col min="4" max="4" width="4.5703125" style="1" bestFit="1" customWidth="1"/>
    <col min="5" max="5" width="5.42578125" style="1" bestFit="1" customWidth="1"/>
    <col min="6" max="6" width="4.5703125" style="1" bestFit="1" customWidth="1"/>
    <col min="7" max="7" width="3.85546875" style="1" bestFit="1" customWidth="1"/>
    <col min="8" max="8" width="4.140625" style="1" bestFit="1" customWidth="1"/>
    <col min="9" max="9" width="4.7109375" style="1" bestFit="1" customWidth="1"/>
    <col min="10" max="10" width="4.85546875" style="1" bestFit="1" customWidth="1"/>
    <col min="11" max="11" width="5" style="1" bestFit="1" customWidth="1"/>
    <col min="12" max="12" width="5.42578125" style="1" bestFit="1" customWidth="1"/>
    <col min="13" max="18" width="5" style="1" bestFit="1" customWidth="1"/>
    <col min="19" max="19" width="5.42578125" style="1" bestFit="1" customWidth="1"/>
    <col min="20" max="25" width="5" style="1" bestFit="1" customWidth="1"/>
    <col min="26" max="26" width="5.42578125" style="1" bestFit="1" customWidth="1"/>
    <col min="27" max="31" width="5" style="1" bestFit="1" customWidth="1"/>
    <col min="32" max="32" width="5.85546875" style="1" customWidth="1"/>
    <col min="33" max="16384" width="11.42578125" style="1"/>
  </cols>
  <sheetData>
    <row r="1" spans="1:35" x14ac:dyDescent="0.25">
      <c r="A1" s="113" t="s">
        <v>43</v>
      </c>
      <c r="B1" s="113"/>
      <c r="C1" s="113"/>
      <c r="D1" s="113"/>
      <c r="E1" s="113"/>
      <c r="F1" s="113"/>
      <c r="G1" s="113"/>
    </row>
    <row r="3" spans="1:35" x14ac:dyDescent="0.25">
      <c r="A3" s="114" t="str">
        <f>'Start Data'!A7</f>
        <v>Beneficiary´s / third party's name</v>
      </c>
      <c r="B3" s="114"/>
      <c r="C3" s="114"/>
      <c r="D3" s="115">
        <f>'Start Data'!B7</f>
        <v>0</v>
      </c>
      <c r="E3" s="115"/>
      <c r="F3" s="115"/>
      <c r="G3" s="115"/>
      <c r="O3" s="116" t="s">
        <v>46</v>
      </c>
      <c r="P3" s="116"/>
      <c r="Q3" s="117">
        <f>'Start Data'!B4</f>
        <v>0</v>
      </c>
      <c r="R3" s="117"/>
      <c r="S3" s="117"/>
    </row>
    <row r="4" spans="1:35" x14ac:dyDescent="0.25">
      <c r="A4" s="114" t="str">
        <f>'Start Data'!A8</f>
        <v>Title of the action (Acronym)</v>
      </c>
      <c r="B4" s="114"/>
      <c r="C4" s="114"/>
      <c r="D4" s="115">
        <f>'Start Data'!B8</f>
        <v>0</v>
      </c>
      <c r="E4" s="115"/>
      <c r="F4" s="115"/>
      <c r="G4" s="115"/>
      <c r="O4" s="116" t="s">
        <v>91</v>
      </c>
      <c r="P4" s="116"/>
      <c r="Q4" s="118" t="s">
        <v>92</v>
      </c>
      <c r="R4" s="118"/>
      <c r="S4" s="118"/>
    </row>
    <row r="5" spans="1:35" x14ac:dyDescent="0.25">
      <c r="A5" s="114" t="str">
        <f>'Start Data'!A9</f>
        <v>Grant Agreement No</v>
      </c>
      <c r="B5" s="114"/>
      <c r="C5" s="114"/>
      <c r="D5" s="115">
        <f>'Start Data'!B9</f>
        <v>0</v>
      </c>
      <c r="E5" s="115"/>
      <c r="F5" s="115"/>
      <c r="G5" s="115"/>
    </row>
    <row r="6" spans="1:35" x14ac:dyDescent="0.25">
      <c r="A6" s="114" t="str">
        <f>'Start Data'!A10</f>
        <v>Person carrying out the work</v>
      </c>
      <c r="B6" s="114"/>
      <c r="C6" s="114"/>
      <c r="D6" s="115">
        <f>'Start Data'!B10</f>
        <v>0</v>
      </c>
      <c r="E6" s="115"/>
      <c r="F6" s="115"/>
      <c r="G6" s="115"/>
    </row>
    <row r="7" spans="1:3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row>
    <row r="8" spans="1:3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row>
    <row r="9" spans="1:3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35" x14ac:dyDescent="0.25">
      <c r="A10" s="38" t="s">
        <v>93</v>
      </c>
      <c r="B10" s="41">
        <f>Calendar!B5</f>
        <v>1</v>
      </c>
      <c r="C10" s="41">
        <f>Calendar!C5</f>
        <v>2</v>
      </c>
      <c r="D10" s="41">
        <f>Calendar!D5</f>
        <v>3</v>
      </c>
      <c r="E10" s="41">
        <f>Calendar!E5</f>
        <v>4</v>
      </c>
      <c r="F10" s="41">
        <f>Calendar!F5</f>
        <v>5</v>
      </c>
      <c r="G10" s="41">
        <f>Calendar!G5</f>
        <v>6</v>
      </c>
      <c r="H10" s="41">
        <f>Calendar!H5</f>
        <v>7</v>
      </c>
      <c r="I10" s="41">
        <f>Calendar!I5</f>
        <v>8</v>
      </c>
      <c r="J10" s="41">
        <f>Calendar!J5</f>
        <v>9</v>
      </c>
      <c r="K10" s="41">
        <f>Calendar!K5</f>
        <v>10</v>
      </c>
      <c r="L10" s="41">
        <f>Calendar!L5</f>
        <v>11</v>
      </c>
      <c r="M10" s="41">
        <f>Calendar!M5</f>
        <v>12</v>
      </c>
      <c r="N10" s="41">
        <f>Calendar!N5</f>
        <v>13</v>
      </c>
      <c r="O10" s="41">
        <f>Calendar!O5</f>
        <v>14</v>
      </c>
      <c r="P10" s="41">
        <f>Calendar!P5</f>
        <v>15</v>
      </c>
      <c r="Q10" s="41">
        <f>Calendar!Q5</f>
        <v>16</v>
      </c>
      <c r="R10" s="41">
        <f>Calendar!R5</f>
        <v>17</v>
      </c>
      <c r="S10" s="41">
        <f>Calendar!S5</f>
        <v>18</v>
      </c>
      <c r="T10" s="41">
        <f>Calendar!T5</f>
        <v>19</v>
      </c>
      <c r="U10" s="41">
        <f>Calendar!U5</f>
        <v>20</v>
      </c>
      <c r="V10" s="41">
        <f>Calendar!V5</f>
        <v>21</v>
      </c>
      <c r="W10" s="41">
        <f>Calendar!W5</f>
        <v>22</v>
      </c>
      <c r="X10" s="41">
        <f>Calendar!X5</f>
        <v>23</v>
      </c>
      <c r="Y10" s="41">
        <f>Calendar!Y5</f>
        <v>24</v>
      </c>
      <c r="Z10" s="41">
        <f>Calendar!Z5</f>
        <v>25</v>
      </c>
      <c r="AA10" s="41">
        <f>Calendar!AA5</f>
        <v>26</v>
      </c>
      <c r="AB10" s="41">
        <f>Calendar!AB5</f>
        <v>27</v>
      </c>
      <c r="AC10" s="41">
        <f>Calendar!AC5</f>
        <v>28</v>
      </c>
      <c r="AD10" s="41">
        <f>Calendar!AD5</f>
        <v>29</v>
      </c>
      <c r="AE10" s="41">
        <f>Calendar!AE5</f>
        <v>30</v>
      </c>
      <c r="AF10" s="41">
        <f>Calendar!AF5</f>
        <v>31</v>
      </c>
      <c r="AG10" s="120" t="s">
        <v>94</v>
      </c>
      <c r="AH10" s="120" t="s">
        <v>95</v>
      </c>
    </row>
    <row r="11" spans="1:35" x14ac:dyDescent="0.25">
      <c r="A11" s="38" t="s">
        <v>96</v>
      </c>
      <c r="B11" s="42">
        <f>Calendar!B6</f>
        <v>1</v>
      </c>
      <c r="C11" s="42">
        <f>Calendar!C6</f>
        <v>2</v>
      </c>
      <c r="D11" s="42">
        <f>Calendar!D6</f>
        <v>3</v>
      </c>
      <c r="E11" s="42">
        <f>Calendar!E6</f>
        <v>4</v>
      </c>
      <c r="F11" s="42">
        <f>Calendar!F6</f>
        <v>5</v>
      </c>
      <c r="G11" s="42">
        <f>Calendar!G6</f>
        <v>6</v>
      </c>
      <c r="H11" s="42">
        <f>Calendar!H6</f>
        <v>7</v>
      </c>
      <c r="I11" s="42">
        <f>Calendar!I6</f>
        <v>8</v>
      </c>
      <c r="J11" s="42">
        <f>Calendar!J6</f>
        <v>9</v>
      </c>
      <c r="K11" s="42">
        <f>Calendar!K6</f>
        <v>10</v>
      </c>
      <c r="L11" s="42">
        <f>Calendar!L6</f>
        <v>11</v>
      </c>
      <c r="M11" s="42">
        <f>Calendar!M6</f>
        <v>12</v>
      </c>
      <c r="N11" s="42">
        <f>Calendar!N6</f>
        <v>13</v>
      </c>
      <c r="O11" s="42">
        <f>Calendar!O6</f>
        <v>14</v>
      </c>
      <c r="P11" s="42">
        <f>Calendar!P6</f>
        <v>15</v>
      </c>
      <c r="Q11" s="42">
        <f>Calendar!Q6</f>
        <v>16</v>
      </c>
      <c r="R11" s="42">
        <f>Calendar!R6</f>
        <v>17</v>
      </c>
      <c r="S11" s="42">
        <f>Calendar!S6</f>
        <v>18</v>
      </c>
      <c r="T11" s="42">
        <f>Calendar!T6</f>
        <v>19</v>
      </c>
      <c r="U11" s="42">
        <f>Calendar!U6</f>
        <v>20</v>
      </c>
      <c r="V11" s="42">
        <f>Calendar!V6</f>
        <v>21</v>
      </c>
      <c r="W11" s="42">
        <f>Calendar!W6</f>
        <v>22</v>
      </c>
      <c r="X11" s="42">
        <f>Calendar!X6</f>
        <v>23</v>
      </c>
      <c r="Y11" s="42">
        <f>Calendar!Y6</f>
        <v>24</v>
      </c>
      <c r="Z11" s="42">
        <f>Calendar!Z6</f>
        <v>25</v>
      </c>
      <c r="AA11" s="42">
        <f>Calendar!AA6</f>
        <v>26</v>
      </c>
      <c r="AB11" s="42">
        <f>Calendar!AB6</f>
        <v>27</v>
      </c>
      <c r="AC11" s="42">
        <f>Calendar!AC6</f>
        <v>28</v>
      </c>
      <c r="AD11" s="42">
        <f>Calendar!AD6</f>
        <v>29</v>
      </c>
      <c r="AE11" s="42">
        <f>Calendar!AE6</f>
        <v>30</v>
      </c>
      <c r="AF11" s="42">
        <f>Calendar!AF6</f>
        <v>31</v>
      </c>
      <c r="AG11" s="121"/>
      <c r="AH11" s="121"/>
    </row>
    <row r="12" spans="1:3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35" x14ac:dyDescent="0.25">
      <c r="A13" s="4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35" x14ac:dyDescent="0.25">
      <c r="A14" s="4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35" x14ac:dyDescent="0.25">
      <c r="A15" s="4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35" x14ac:dyDescent="0.25">
      <c r="A16" s="4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x14ac:dyDescent="0.25">
      <c r="A17" s="4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x14ac:dyDescent="0.25">
      <c r="A18" s="4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x14ac:dyDescent="0.25">
      <c r="A19" s="4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x14ac:dyDescent="0.25">
      <c r="A20" s="4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x14ac:dyDescent="0.25">
      <c r="A21" s="4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x14ac:dyDescent="0.25">
      <c r="A22" s="4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x14ac:dyDescent="0.25">
      <c r="A23" s="4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x14ac:dyDescent="0.25">
      <c r="A24" s="4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x14ac:dyDescent="0.25">
      <c r="A25" s="4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x14ac:dyDescent="0.25">
      <c r="A26" s="4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x14ac:dyDescent="0.25">
      <c r="A27" s="4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3"/>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49">
        <f t="shared" si="0"/>
        <v>0</v>
      </c>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 t="shared" ref="B36:AF36" si="3">B28+B34</f>
        <v>0</v>
      </c>
      <c r="C36" s="49">
        <f t="shared" si="3"/>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 t="shared" si="3"/>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t="e">
        <f>AG37/'Start Data'!B14</f>
        <v>#DIV/0!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x14ac:dyDescent="0.25">
      <c r="A44" s="136" t="s">
        <v>107</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109</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sheetData>
  <mergeCells count="26">
    <mergeCell ref="AA37:AB38"/>
    <mergeCell ref="A40:AG42"/>
    <mergeCell ref="A44:AG45"/>
    <mergeCell ref="A46:P49"/>
    <mergeCell ref="R46:AG49"/>
    <mergeCell ref="A8:C8"/>
    <mergeCell ref="D8:G8"/>
    <mergeCell ref="H8:AI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2">
      <colorScale>
        <cfvo type="min"/>
        <cfvo type="percentile" val="50"/>
        <cfvo type="max"/>
        <color rgb="FFF8696B"/>
        <color rgb="FFFFEB84"/>
        <color rgb="FF63BE7B"/>
      </colorScale>
    </cfRule>
  </conditionalFormatting>
  <conditionalFormatting sqref="B10:AF11">
    <cfRule type="expression" dxfId="284" priority="20">
      <formula>WEEKDAY(B10,2)&gt;5</formula>
    </cfRule>
  </conditionalFormatting>
  <pageMargins left="0.51181102362204722" right="0.51181102362204722" top="0.78740157480314954" bottom="0.39370078740157477" header="0.31496062992125984" footer="0.31496062992125984"/>
  <pageSetup paperSize="9" scale="61" orientation="landscape"/>
  <drawing r:id="rId1"/>
  <extLst>
    <ext xmlns:x14="http://schemas.microsoft.com/office/spreadsheetml/2009/9/main" uri="{78C0D931-6437-407d-A8EE-F0AAD7539E65}">
      <x14:conditionalFormattings>
        <x14:conditionalFormatting xmlns:xm="http://schemas.microsoft.com/office/excel/2006/main">
          <x14:cfRule type="expression" priority="44" id="{009900CC-000D-401A-A8A7-00C7001A004A}">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9" id="{00B40040-00B6-4827-B8ED-00A700E9002C}">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8" id="{00D90069-0067-438F-9292-00B900AA0007}">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640035-004B-4E3E-A9C8-007F00310082}">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7D0022-003E-4751-B435-007000C0000D}">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860003-0055-4C7F-9F59-001500C90027}">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A50068-009B-4323-A384-003200BC00FF}">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40006F-0076-4D33-813D-004100E700CC}">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450006-00DF-451D-A691-00BD00DF0037}">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7000AF-0097-4471-BE7E-0094001B00A9}">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49001C-0067-4C7C-BB5D-00FF00E10053}">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0B00C2-00C2-49D4-9372-0053005D004E}">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070004-0099-405E-A3DC-0093007F00A1}">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820096-00DF-452F-B585-0030009800B5}">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4B0085-0014-4BFC-A63A-00F8009500C0}">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3D0051-008E-4E9B-8AB8-00CC00D90072}">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330073-0000-4E7E-BDFB-00FC00E4000D}">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420049-00EF-4182-8BA2-005900A30098}">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0.8554687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92</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Calendar!B5</f>
        <v>1</v>
      </c>
      <c r="C10" s="41">
        <f>Calendar!C5</f>
        <v>2</v>
      </c>
      <c r="D10" s="41">
        <f>Calendar!D5</f>
        <v>3</v>
      </c>
      <c r="E10" s="41">
        <f>Calendar!E5</f>
        <v>4</v>
      </c>
      <c r="F10" s="41">
        <f>Calendar!F5</f>
        <v>5</v>
      </c>
      <c r="G10" s="41">
        <f>Calendar!G5</f>
        <v>6</v>
      </c>
      <c r="H10" s="41">
        <f>Calendar!H5</f>
        <v>7</v>
      </c>
      <c r="I10" s="41">
        <f>Calendar!I5</f>
        <v>8</v>
      </c>
      <c r="J10" s="41">
        <f>Calendar!J5</f>
        <v>9</v>
      </c>
      <c r="K10" s="41">
        <f>Calendar!K5</f>
        <v>10</v>
      </c>
      <c r="L10" s="41">
        <f>Calendar!L5</f>
        <v>11</v>
      </c>
      <c r="M10" s="41">
        <f>Calendar!M5</f>
        <v>12</v>
      </c>
      <c r="N10" s="41">
        <f>Calendar!N5</f>
        <v>13</v>
      </c>
      <c r="O10" s="41">
        <f>Calendar!O5</f>
        <v>14</v>
      </c>
      <c r="P10" s="41">
        <f>Calendar!P5</f>
        <v>15</v>
      </c>
      <c r="Q10" s="41">
        <f>Calendar!Q5</f>
        <v>16</v>
      </c>
      <c r="R10" s="41">
        <f>Calendar!R5</f>
        <v>17</v>
      </c>
      <c r="S10" s="41">
        <f>Calendar!S5</f>
        <v>18</v>
      </c>
      <c r="T10" s="41">
        <f>Calendar!T5</f>
        <v>19</v>
      </c>
      <c r="U10" s="41">
        <f>Calendar!U5</f>
        <v>20</v>
      </c>
      <c r="V10" s="41">
        <f>Calendar!V5</f>
        <v>21</v>
      </c>
      <c r="W10" s="41">
        <f>Calendar!W5</f>
        <v>22</v>
      </c>
      <c r="X10" s="41">
        <f>Calendar!X5</f>
        <v>23</v>
      </c>
      <c r="Y10" s="41">
        <f>Calendar!Y5</f>
        <v>24</v>
      </c>
      <c r="Z10" s="41">
        <f>Calendar!Z5</f>
        <v>25</v>
      </c>
      <c r="AA10" s="41">
        <f>Calendar!AA5</f>
        <v>26</v>
      </c>
      <c r="AB10" s="41">
        <f>Calendar!AB5</f>
        <v>27</v>
      </c>
      <c r="AC10" s="41">
        <f>Calendar!AC5</f>
        <v>28</v>
      </c>
      <c r="AD10" s="41">
        <f>Calendar!AD5</f>
        <v>29</v>
      </c>
      <c r="AE10" s="41">
        <f>Calendar!AE5</f>
        <v>30</v>
      </c>
      <c r="AF10" s="41">
        <f>Calendar!AF5</f>
        <v>31</v>
      </c>
      <c r="AG10" s="120" t="s">
        <v>94</v>
      </c>
      <c r="AH10" s="120" t="s">
        <v>95</v>
      </c>
    </row>
    <row r="11" spans="1:45" x14ac:dyDescent="0.25">
      <c r="A11" s="38" t="s">
        <v>96</v>
      </c>
      <c r="B11" s="42">
        <f>Calendar!B6</f>
        <v>1</v>
      </c>
      <c r="C11" s="42">
        <f>Calendar!C6</f>
        <v>2</v>
      </c>
      <c r="D11" s="42">
        <f>Calendar!D6</f>
        <v>3</v>
      </c>
      <c r="E11" s="42">
        <f>Calendar!E6</f>
        <v>4</v>
      </c>
      <c r="F11" s="42">
        <f>Calendar!F6</f>
        <v>5</v>
      </c>
      <c r="G11" s="42">
        <f>Calendar!G6</f>
        <v>6</v>
      </c>
      <c r="H11" s="42">
        <f>Calendar!H6</f>
        <v>7</v>
      </c>
      <c r="I11" s="42">
        <f>Calendar!I6</f>
        <v>8</v>
      </c>
      <c r="J11" s="42">
        <f>Calendar!J6</f>
        <v>9</v>
      </c>
      <c r="K11" s="42">
        <f>Calendar!K6</f>
        <v>10</v>
      </c>
      <c r="L11" s="42">
        <f>Calendar!L6</f>
        <v>11</v>
      </c>
      <c r="M11" s="42">
        <f>Calendar!M6</f>
        <v>12</v>
      </c>
      <c r="N11" s="42">
        <f>Calendar!N6</f>
        <v>13</v>
      </c>
      <c r="O11" s="42">
        <f>Calendar!O6</f>
        <v>14</v>
      </c>
      <c r="P11" s="42">
        <f>Calendar!P6</f>
        <v>15</v>
      </c>
      <c r="Q11" s="42">
        <f>Calendar!Q6</f>
        <v>16</v>
      </c>
      <c r="R11" s="42">
        <f>Calendar!R6</f>
        <v>17</v>
      </c>
      <c r="S11" s="42">
        <f>Calendar!S6</f>
        <v>18</v>
      </c>
      <c r="T11" s="42">
        <f>Calendar!T6</f>
        <v>19</v>
      </c>
      <c r="U11" s="42">
        <f>Calendar!U6</f>
        <v>20</v>
      </c>
      <c r="V11" s="42">
        <f>Calendar!V6</f>
        <v>21</v>
      </c>
      <c r="W11" s="42">
        <f>Calendar!W6</f>
        <v>22</v>
      </c>
      <c r="X11" s="42">
        <f>Calendar!X6</f>
        <v>23</v>
      </c>
      <c r="Y11" s="42">
        <f>Calendar!Y6</f>
        <v>24</v>
      </c>
      <c r="Z11" s="42">
        <f>Calendar!Z6</f>
        <v>25</v>
      </c>
      <c r="AA11" s="42">
        <f>Calendar!AA6</f>
        <v>26</v>
      </c>
      <c r="AB11" s="42">
        <f>Calendar!AB6</f>
        <v>27</v>
      </c>
      <c r="AC11" s="42">
        <f>Calendar!AC6</f>
        <v>28</v>
      </c>
      <c r="AD11" s="42">
        <f>Calendar!AD6</f>
        <v>29</v>
      </c>
      <c r="AE11" s="42">
        <f>Calendar!AE6</f>
        <v>30</v>
      </c>
      <c r="AF11" s="42">
        <f>Calendar!AF6</f>
        <v>31</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9">
      <colorScale>
        <cfvo type="min"/>
        <cfvo type="percentile" val="50"/>
        <cfvo type="max"/>
        <color rgb="FFF8696B"/>
        <color rgb="FFFFEB84"/>
        <color rgb="FF63BE7B"/>
      </colorScale>
    </cfRule>
  </conditionalFormatting>
  <conditionalFormatting sqref="B10:AF11">
    <cfRule type="expression" dxfId="265" priority="27">
      <formula>WEEKDAY(B10,2)&gt;5</formula>
    </cfRule>
  </conditionalFormatting>
  <pageMargins left="0.70866141732283472" right="0.70866141732283472" top="0.78740157480314954" bottom="0.78740157480314954" header="0.31496062992125984" footer="0.31496062992125984"/>
  <pageSetup paperSize="9" scale="57"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45" id="{00C800CC-0004-4C56-92B8-007F00410085}">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26" id="{004A00F4-0014-41B2-8D79-00A100B20043}">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5" id="{00C2007D-005A-4C3D-93DE-0011004D00B8}">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4" id="{00DE00B9-0010-4D00-968B-004300FC009B}">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3" id="{006A0005-000D-4B26-8EE4-005700C700A9}">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2" id="{007300BB-0020-41BB-91DC-002B00A600BF}">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1" id="{00C1006C-002A-4426-811E-00AD00CC006D}">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0" id="{00690005-006C-45C0-BE8E-00B300B00026}">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9" id="{002800C4-003F-4C69-A13C-0039005C0034}">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8" id="{007D0013-0054-4710-96E9-009900F000E5}">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120007-0094-44EB-AD3E-002800C10020}">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5B006D-003E-4C27-A566-003900BA0044}">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CB002B-007A-44E6-B335-00B500A7009A}">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3800F7-007F-4D18-A763-006C00C4006A}">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F8003E-0085-42B4-8C3E-007E001F0040}">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4F00C2-006A-42B5-8C0D-00FD00770040}">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5B00C3-007D-40F1-9BF7-005200770011}">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EF0091-00CD-4EAE-890A-00D5002F0041}">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0.710937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112</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Calendar!B7</f>
        <v>32</v>
      </c>
      <c r="C10" s="41">
        <f>Calendar!C7</f>
        <v>33</v>
      </c>
      <c r="D10" s="41">
        <f>Calendar!D7</f>
        <v>34</v>
      </c>
      <c r="E10" s="41">
        <f>Calendar!E7</f>
        <v>35</v>
      </c>
      <c r="F10" s="41">
        <f>Calendar!F7</f>
        <v>36</v>
      </c>
      <c r="G10" s="41">
        <f>Calendar!G7</f>
        <v>37</v>
      </c>
      <c r="H10" s="41">
        <f>Calendar!H7</f>
        <v>38</v>
      </c>
      <c r="I10" s="41">
        <f>Calendar!I7</f>
        <v>39</v>
      </c>
      <c r="J10" s="41">
        <f>Calendar!J7</f>
        <v>40</v>
      </c>
      <c r="K10" s="41">
        <f>Calendar!K7</f>
        <v>41</v>
      </c>
      <c r="L10" s="41">
        <f>Calendar!L7</f>
        <v>42</v>
      </c>
      <c r="M10" s="41">
        <f>Calendar!M7</f>
        <v>43</v>
      </c>
      <c r="N10" s="41">
        <f>Calendar!N7</f>
        <v>44</v>
      </c>
      <c r="O10" s="41">
        <f>Calendar!O7</f>
        <v>45</v>
      </c>
      <c r="P10" s="41">
        <f>Calendar!P7</f>
        <v>46</v>
      </c>
      <c r="Q10" s="41">
        <f>Calendar!Q7</f>
        <v>47</v>
      </c>
      <c r="R10" s="41">
        <f>Calendar!R7</f>
        <v>48</v>
      </c>
      <c r="S10" s="41">
        <f>Calendar!S7</f>
        <v>49</v>
      </c>
      <c r="T10" s="41">
        <f>Calendar!T7</f>
        <v>50</v>
      </c>
      <c r="U10" s="41">
        <f>Calendar!U7</f>
        <v>51</v>
      </c>
      <c r="V10" s="41">
        <f>Calendar!V7</f>
        <v>52</v>
      </c>
      <c r="W10" s="41">
        <f>Calendar!W7</f>
        <v>53</v>
      </c>
      <c r="X10" s="41">
        <f>Calendar!X7</f>
        <v>54</v>
      </c>
      <c r="Y10" s="41">
        <f>Calendar!Y7</f>
        <v>55</v>
      </c>
      <c r="Z10" s="41">
        <f>Calendar!Z7</f>
        <v>56</v>
      </c>
      <c r="AA10" s="41">
        <f>Calendar!AA7</f>
        <v>57</v>
      </c>
      <c r="AB10" s="41">
        <f>Calendar!AB7</f>
        <v>58</v>
      </c>
      <c r="AC10" s="41">
        <f>Calendar!AC7</f>
        <v>59</v>
      </c>
      <c r="AD10" s="41">
        <f>Calendar!AD7</f>
        <v>60</v>
      </c>
      <c r="AE10" s="41" t="str">
        <f>Calendar!AE7</f>
        <v/>
      </c>
      <c r="AF10" s="41" t="str">
        <f>Calendar!AF7</f>
        <v/>
      </c>
      <c r="AG10" s="120" t="s">
        <v>94</v>
      </c>
      <c r="AH10" s="120" t="s">
        <v>95</v>
      </c>
    </row>
    <row r="11" spans="1:45" x14ac:dyDescent="0.25">
      <c r="A11" s="38" t="s">
        <v>96</v>
      </c>
      <c r="B11" s="42">
        <f>Calendar!B8</f>
        <v>32</v>
      </c>
      <c r="C11" s="42">
        <f>Calendar!C8</f>
        <v>33</v>
      </c>
      <c r="D11" s="42">
        <f>Calendar!D8</f>
        <v>34</v>
      </c>
      <c r="E11" s="42">
        <f>Calendar!E8</f>
        <v>35</v>
      </c>
      <c r="F11" s="42">
        <f>Calendar!F8</f>
        <v>36</v>
      </c>
      <c r="G11" s="42">
        <f>Calendar!G8</f>
        <v>37</v>
      </c>
      <c r="H11" s="42">
        <f>Calendar!H8</f>
        <v>38</v>
      </c>
      <c r="I11" s="42">
        <f>Calendar!I8</f>
        <v>39</v>
      </c>
      <c r="J11" s="42">
        <f>Calendar!J8</f>
        <v>40</v>
      </c>
      <c r="K11" s="42">
        <f>Calendar!K8</f>
        <v>41</v>
      </c>
      <c r="L11" s="42">
        <f>Calendar!L8</f>
        <v>42</v>
      </c>
      <c r="M11" s="42">
        <f>Calendar!M8</f>
        <v>43</v>
      </c>
      <c r="N11" s="42">
        <f>Calendar!N8</f>
        <v>44</v>
      </c>
      <c r="O11" s="42">
        <f>Calendar!O8</f>
        <v>45</v>
      </c>
      <c r="P11" s="42">
        <f>Calendar!P8</f>
        <v>46</v>
      </c>
      <c r="Q11" s="42">
        <f>Calendar!Q8</f>
        <v>47</v>
      </c>
      <c r="R11" s="42">
        <f>Calendar!R8</f>
        <v>48</v>
      </c>
      <c r="S11" s="42">
        <f>Calendar!S8</f>
        <v>49</v>
      </c>
      <c r="T11" s="42">
        <f>Calendar!T8</f>
        <v>50</v>
      </c>
      <c r="U11" s="42">
        <f>Calendar!U8</f>
        <v>51</v>
      </c>
      <c r="V11" s="42">
        <f>Calendar!V8</f>
        <v>52</v>
      </c>
      <c r="W11" s="42">
        <f>Calendar!W8</f>
        <v>53</v>
      </c>
      <c r="X11" s="42">
        <f>Calendar!X8</f>
        <v>54</v>
      </c>
      <c r="Y11" s="42">
        <f>Calendar!Y8</f>
        <v>55</v>
      </c>
      <c r="Z11" s="42">
        <f>Calendar!Z8</f>
        <v>56</v>
      </c>
      <c r="AA11" s="42">
        <f>Calendar!AA8</f>
        <v>57</v>
      </c>
      <c r="AB11" s="42">
        <f>Calendar!AB8</f>
        <v>58</v>
      </c>
      <c r="AC11" s="42">
        <f>Calendar!AC8</f>
        <v>59</v>
      </c>
      <c r="AD11" s="42">
        <f>Calendar!AD8</f>
        <v>60</v>
      </c>
      <c r="AE11" s="42" t="str">
        <f>Calendar!AE8</f>
        <v/>
      </c>
      <c r="AF11" s="42" t="str">
        <f>Calendar!AF8</f>
        <v/>
      </c>
      <c r="AG11" s="121"/>
      <c r="AH11" s="121"/>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22" t="s">
        <v>94</v>
      </c>
      <c r="AH12" s="122"/>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9">
      <colorScale>
        <cfvo type="min"/>
        <cfvo type="percentile" val="50"/>
        <cfvo type="max"/>
        <color rgb="FFF8696B"/>
        <color rgb="FFFFEB84"/>
        <color rgb="FF63BE7B"/>
      </colorScale>
    </cfRule>
  </conditionalFormatting>
  <conditionalFormatting sqref="B10:AF10">
    <cfRule type="expression" dxfId="246" priority="37">
      <formula>WEEKDAY(B10,2)&gt;5</formula>
    </cfRule>
  </conditionalFormatting>
  <conditionalFormatting sqref="B11:AF11">
    <cfRule type="expression" dxfId="228" priority="18">
      <formula>WEEKDAY(B11,2)&gt;5</formula>
    </cfRule>
  </conditionalFormatting>
  <pageMargins left="0.70866141732283472" right="0.70866141732283472" top="0.78740157480314954" bottom="0.78740157480314954" header="0.31496062992125984" footer="0.31496062992125984"/>
  <pageSetup paperSize="9" scale="57"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38" id="{00D40099-0059-4394-A931-001B000F00EC}">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36" id="{00E400C2-00CC-4CA3-80F1-000900260075}">
            <xm:f>IF('Start Data'!$B$3='Public Holidays'!$C$2,VLOOKUP(B10,'Public Holidays'!$C$3:$C$21,1,0),0)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35" id="{00510099-00CE-4064-8A60-003D009700FB}">
            <xm:f>IF('Start Data'!$B$3='Public Holidays'!$B$2,VLOOKUP(B10,'Public Holidays'!$B$3:$B$21,1,0),0)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34" id="{00DD0046-008A-490D-932A-00F100B400DD}">
            <xm:f>IF('Start Data'!$B$3='Public Holidays'!$D$2,VLOOKUP(B10,'Public Holidays'!$D$3:$D$21,1,0),0)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33" id="{00F40033-0036-477F-A743-006200810020}">
            <xm:f>IF('Start Data'!$B$3='Public Holidays'!$E$2,VLOOKUP(B10,'Public Holidays'!$E$3:$E$21,1,0),0)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32" id="{000400E3-001C-4B09-AA0D-005A003C005C}">
            <xm:f>IF('Start Data'!$B$3='Public Holidays'!$F$2,VLOOKUP(B10,'Public Holidays'!$F$3:$F$21,1,0),0)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31" id="{00CB0069-0047-44EE-AC83-00AE002000B4}">
            <xm:f>IF('Start Data'!$B$3='Public Holidays'!$G$2,VLOOKUP(B10,'Public Holidays'!$G$3:$G$21,1,0),0)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30" id="{000600E5-0082-41E5-8C01-003C005B00FB}">
            <xm:f>IF('Start Data'!$B$3='Public Holidays'!$H$2,VLOOKUP(B10,'Public Holidays'!$H$3:$H$21,1,0),0)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9" id="{00D90077-005A-467D-BF75-002700470004}">
            <xm:f>IF('Start Data'!$B$3='Public Holidays'!$I$2,VLOOKUP(B10,'Public Holidays'!$I$3:$I$21,1,0),0)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8" id="{00A200A4-00BB-44EE-8463-00D800D10096}">
            <xm:f>IF('Start Data'!$B$3='Public Holidays'!$J$2,VLOOKUP(B10,'Public Holidays'!$J$3:$J$21,1,0),0)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7" id="{00950094-0024-4B9A-8404-00BA005200DB}">
            <xm:f>IF('Start Data'!$B$3='Public Holidays'!$K$2,VLOOKUP(B10,'Public Holidays'!$K$3:$K$21,1,0),0)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6" id="{0057006A-0083-4253-A3D6-009E00D1007F}">
            <xm:f>IF('Start Data'!$B$3='Public Holidays'!$L$2,VLOOKUP(B10,'Public Holidays'!$L$3:$L$21,1,0),0)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5" id="{00820022-0051-4EEB-8F61-00DA009100CB}">
            <xm:f>IF('Start Data'!$B$3='Public Holidays'!$M$2,VLOOKUP(B10,'Public Holidays'!$M$3:$M$21,1,0),0)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4" id="{009100B3-00C5-40B6-8B4A-002100FA0023}">
            <xm:f>IF('Start Data'!$B$3='Public Holidays'!$N$2,VLOOKUP(B10,'Public Holidays'!$N$3:$N$21,1,0),0)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3" id="{00100047-00EF-4491-9CC5-005B006D0018}">
            <xm:f>IF('Start Data'!$B$3='Public Holidays'!$O$2,VLOOKUP(B10,'Public Holidays'!$O$3:$O$21,1,0),0)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2" id="{0034006B-00DF-4969-B83B-007500E500C0}">
            <xm:f>IF('Start Data'!$B$3='Public Holidays'!$P$2,VLOOKUP(B10,'Public Holidays'!$P$3:$P$21,1,0),0)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1" id="{00BA00DE-009E-4B97-A233-007C00460071}">
            <xm:f>IF('Start Data'!$B$3='Public Holidays'!$Q$2,VLOOKUP(B10,'Public Holidays'!$Q$3:$Q$21,1,0),0)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20" id="{00DD00E0-007E-44C5-813E-00CB00000099}">
            <xm:f>VLOOKUP(B10,'Public Holidays'!$B$25:$B$31,1,0)</xm:f>
            <x14:dxf>
              <fill>
                <patternFill patternType="solid">
                  <fgColor theme="8" tint="0.79998168889431442"/>
                  <bgColor theme="8" tint="0.79998168889431442"/>
                </patternFill>
              </fill>
            </x14:dxf>
          </x14:cfRule>
          <xm:sqref>B10:AF10</xm:sqref>
        </x14:conditionalFormatting>
        <x14:conditionalFormatting xmlns:xm="http://schemas.microsoft.com/office/excel/2006/main">
          <x14:cfRule type="expression" priority="17" id="{00530059-006B-48E2-A27D-00FF000300BC}">
            <xm:f>IF('Start Data'!$B$3='Public Holidays'!$C$2,VLOOKUP(B11,'Public Holidays'!$C$3:$C$21,1,0),0)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6" id="{000D0003-008E-4D74-9293-00B000D600B1}">
            <xm:f>IF('Start Data'!$B$3='Public Holidays'!$B$2,VLOOKUP(B11,'Public Holidays'!$B$3:$B$21,1,0),0)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5" id="{00390031-003D-434D-9A08-005C00CE008E}">
            <xm:f>IF('Start Data'!$B$3='Public Holidays'!$D$2,VLOOKUP(B11,'Public Holidays'!$D$3:$D$21,1,0),0)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4" id="{0054008F-0044-4C98-942B-00B600C10078}">
            <xm:f>IF('Start Data'!$B$3='Public Holidays'!$E$2,VLOOKUP(B11,'Public Holidays'!$E$3:$E$21,1,0),0)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3" id="{00AA007D-00D3-49F9-9F73-007A008E0047}">
            <xm:f>IF('Start Data'!$B$3='Public Holidays'!$F$2,VLOOKUP(B11,'Public Holidays'!$F$3:$F$21,1,0),0)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2" id="{004A002B-00F6-43BC-98D1-00F3002D00A9}">
            <xm:f>IF('Start Data'!$B$3='Public Holidays'!$G$2,VLOOKUP(B11,'Public Holidays'!$G$3:$G$21,1,0),0)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1" id="{003D004A-00D0-49C5-824D-009E008800C4}">
            <xm:f>IF('Start Data'!$B$3='Public Holidays'!$H$2,VLOOKUP(B11,'Public Holidays'!$H$3:$H$21,1,0),0)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0" id="{008D007D-0070-4945-89DD-00E100010091}">
            <xm:f>IF('Start Data'!$B$3='Public Holidays'!$I$2,VLOOKUP(B11,'Public Holidays'!$I$3:$I$21,1,0),0)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9" id="{007400A2-0034-44CB-8E54-00B700F700FE}">
            <xm:f>IF('Start Data'!$B$3='Public Holidays'!$J$2,VLOOKUP(B11,'Public Holidays'!$J$3:$J$21,1,0),0)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8" id="{00500068-00BE-468B-9D45-009200950062}">
            <xm:f>IF('Start Data'!$B$3='Public Holidays'!$K$2,VLOOKUP(B11,'Public Holidays'!$K$3:$K$21,1,0),0)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7" id="{00680048-00AC-45D7-8D16-006100070046}">
            <xm:f>IF('Start Data'!$B$3='Public Holidays'!$L$2,VLOOKUP(B11,'Public Holidays'!$L$3:$L$21,1,0),0)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6" id="{0098007F-000E-4299-A117-0091002900AD}">
            <xm:f>IF('Start Data'!$B$3='Public Holidays'!$M$2,VLOOKUP(B11,'Public Holidays'!$M$3:$M$21,1,0),0)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5" id="{00CD0045-0032-4D6B-8A53-009000360006}">
            <xm:f>IF('Start Data'!$B$3='Public Holidays'!$N$2,VLOOKUP(B11,'Public Holidays'!$N$3:$N$21,1,0),0)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4" id="{00DC00A3-0053-4096-97FF-00EB00D800C8}">
            <xm:f>IF('Start Data'!$B$3='Public Holidays'!$O$2,VLOOKUP(B11,'Public Holidays'!$O$3:$O$21,1,0),0)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3" id="{005E0099-002F-4BB1-A372-00E70005005A}">
            <xm:f>IF('Start Data'!$B$3='Public Holidays'!$P$2,VLOOKUP(B11,'Public Holidays'!$P$3:$P$21,1,0),0)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2" id="{003F008A-00D0-4939-BB81-0050002A0059}">
            <xm:f>IF('Start Data'!$B$3='Public Holidays'!$Q$2,VLOOKUP(B11,'Public Holidays'!$Q$3:$Q$21,1,0),0)</xm:f>
            <x14:dxf>
              <fill>
                <patternFill patternType="solid">
                  <fgColor theme="8" tint="0.79998168889431442"/>
                  <bgColor theme="8" tint="0.79998168889431442"/>
                </patternFill>
              </fill>
            </x14:dxf>
          </x14:cfRule>
          <xm:sqref>B11:AF11</xm:sqref>
        </x14:conditionalFormatting>
        <x14:conditionalFormatting xmlns:xm="http://schemas.microsoft.com/office/excel/2006/main">
          <x14:cfRule type="expression" priority="1" id="{0015003E-0055-4D4D-B6AC-0010001A0006}">
            <xm:f>VLOOKUP(B11,'Public Holidays'!$B$25:$B$31,1,0)</xm:f>
            <x14:dxf>
              <fill>
                <patternFill patternType="solid">
                  <fgColor theme="8" tint="0.79998168889431442"/>
                  <bgColor theme="8" tint="0.79998168889431442"/>
                </patternFill>
              </fill>
            </x14:dxf>
          </x14:cfRule>
          <xm:sqref>B11:AF11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0.710937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114</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Calendar!B9</f>
        <v>61</v>
      </c>
      <c r="C10" s="41">
        <f>Calendar!C9</f>
        <v>62</v>
      </c>
      <c r="D10" s="41">
        <f>Calendar!D9</f>
        <v>63</v>
      </c>
      <c r="E10" s="41">
        <f>Calendar!E9</f>
        <v>64</v>
      </c>
      <c r="F10" s="41">
        <f>Calendar!F9</f>
        <v>65</v>
      </c>
      <c r="G10" s="41">
        <f>Calendar!G9</f>
        <v>66</v>
      </c>
      <c r="H10" s="41">
        <f>Calendar!H9</f>
        <v>67</v>
      </c>
      <c r="I10" s="41">
        <f>Calendar!I9</f>
        <v>68</v>
      </c>
      <c r="J10" s="41">
        <f>Calendar!J9</f>
        <v>69</v>
      </c>
      <c r="K10" s="41">
        <f>Calendar!K9</f>
        <v>70</v>
      </c>
      <c r="L10" s="41">
        <f>Calendar!L9</f>
        <v>71</v>
      </c>
      <c r="M10" s="41">
        <f>Calendar!M9</f>
        <v>72</v>
      </c>
      <c r="N10" s="41">
        <f>Calendar!N9</f>
        <v>73</v>
      </c>
      <c r="O10" s="41">
        <f>Calendar!O9</f>
        <v>74</v>
      </c>
      <c r="P10" s="41">
        <f>Calendar!P9</f>
        <v>75</v>
      </c>
      <c r="Q10" s="41">
        <f>Calendar!Q9</f>
        <v>76</v>
      </c>
      <c r="R10" s="41">
        <f>Calendar!R9</f>
        <v>77</v>
      </c>
      <c r="S10" s="41">
        <f>Calendar!S9</f>
        <v>78</v>
      </c>
      <c r="T10" s="41">
        <f>Calendar!T9</f>
        <v>79</v>
      </c>
      <c r="U10" s="41">
        <f>Calendar!U9</f>
        <v>80</v>
      </c>
      <c r="V10" s="41">
        <f>Calendar!V9</f>
        <v>81</v>
      </c>
      <c r="W10" s="41">
        <f>Calendar!W9</f>
        <v>82</v>
      </c>
      <c r="X10" s="41">
        <f>Calendar!X9</f>
        <v>83</v>
      </c>
      <c r="Y10" s="41">
        <f>Calendar!Y9</f>
        <v>84</v>
      </c>
      <c r="Z10" s="41">
        <f>Calendar!Z9</f>
        <v>85</v>
      </c>
      <c r="AA10" s="41">
        <f>Calendar!AA9</f>
        <v>86</v>
      </c>
      <c r="AB10" s="41">
        <f>Calendar!AB9</f>
        <v>87</v>
      </c>
      <c r="AC10" s="41">
        <f>Calendar!AC9</f>
        <v>88</v>
      </c>
      <c r="AD10" s="41">
        <f>Calendar!AD9</f>
        <v>89</v>
      </c>
      <c r="AE10" s="41">
        <f>Calendar!AE9</f>
        <v>90</v>
      </c>
      <c r="AF10" s="41">
        <f>Calendar!AF9</f>
        <v>91</v>
      </c>
      <c r="AG10" s="142" t="s">
        <v>94</v>
      </c>
      <c r="AH10" s="142" t="s">
        <v>95</v>
      </c>
    </row>
    <row r="11" spans="1:45" x14ac:dyDescent="0.25">
      <c r="A11" s="38" t="s">
        <v>96</v>
      </c>
      <c r="B11" s="42">
        <f>Calendar!B10</f>
        <v>61</v>
      </c>
      <c r="C11" s="42">
        <f>Calendar!C10</f>
        <v>62</v>
      </c>
      <c r="D11" s="42">
        <f>Calendar!D10</f>
        <v>63</v>
      </c>
      <c r="E11" s="42">
        <f>Calendar!E10</f>
        <v>64</v>
      </c>
      <c r="F11" s="42">
        <f>Calendar!F10</f>
        <v>65</v>
      </c>
      <c r="G11" s="42">
        <f>Calendar!G10</f>
        <v>66</v>
      </c>
      <c r="H11" s="42">
        <f>Calendar!H10</f>
        <v>67</v>
      </c>
      <c r="I11" s="42">
        <f>Calendar!I10</f>
        <v>68</v>
      </c>
      <c r="J11" s="42">
        <f>Calendar!J10</f>
        <v>69</v>
      </c>
      <c r="K11" s="42">
        <f>Calendar!K10</f>
        <v>70</v>
      </c>
      <c r="L11" s="42">
        <f>Calendar!L10</f>
        <v>71</v>
      </c>
      <c r="M11" s="42">
        <f>Calendar!M10</f>
        <v>72</v>
      </c>
      <c r="N11" s="42">
        <f>Calendar!N10</f>
        <v>73</v>
      </c>
      <c r="O11" s="42">
        <f>Calendar!O10</f>
        <v>74</v>
      </c>
      <c r="P11" s="42">
        <f>Calendar!P10</f>
        <v>75</v>
      </c>
      <c r="Q11" s="42">
        <f>Calendar!Q10</f>
        <v>76</v>
      </c>
      <c r="R11" s="42">
        <f>Calendar!R10</f>
        <v>77</v>
      </c>
      <c r="S11" s="42">
        <f>Calendar!S10</f>
        <v>78</v>
      </c>
      <c r="T11" s="42">
        <f>Calendar!T10</f>
        <v>79</v>
      </c>
      <c r="U11" s="42">
        <f>Calendar!U10</f>
        <v>80</v>
      </c>
      <c r="V11" s="42">
        <f>Calendar!V10</f>
        <v>81</v>
      </c>
      <c r="W11" s="42">
        <f>Calendar!W10</f>
        <v>82</v>
      </c>
      <c r="X11" s="42">
        <f>Calendar!X10</f>
        <v>83</v>
      </c>
      <c r="Y11" s="42">
        <f>Calendar!Y10</f>
        <v>84</v>
      </c>
      <c r="Z11" s="42">
        <f>Calendar!Z10</f>
        <v>85</v>
      </c>
      <c r="AA11" s="42">
        <f>Calendar!AA10</f>
        <v>86</v>
      </c>
      <c r="AB11" s="42">
        <f>Calendar!AB10</f>
        <v>87</v>
      </c>
      <c r="AC11" s="42">
        <f>Calendar!AC10</f>
        <v>88</v>
      </c>
      <c r="AD11" s="42">
        <f>Calendar!AD10</f>
        <v>89</v>
      </c>
      <c r="AE11" s="42">
        <f>Calendar!AE10</f>
        <v>90</v>
      </c>
      <c r="AF11" s="42">
        <f>Calendar!AF10</f>
        <v>91</v>
      </c>
      <c r="AG11" s="143"/>
      <c r="AH11" s="143"/>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44" t="s">
        <v>94</v>
      </c>
      <c r="AH12" s="144"/>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209" priority="19">
      <formula>WEEKDAY(B10,2)&gt;5</formula>
    </cfRule>
  </conditionalFormatting>
  <pageMargins left="0.70866141732283472" right="0.70866141732283472" top="0.78740157480314954" bottom="0.78740157480314954" header="0.31496062992125984" footer="0.31496062992125984"/>
  <pageSetup paperSize="9" scale="57"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D7009F-000C-447D-903D-00680029002D}">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470045-008C-4E40-A0F7-0001007000CD}">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D80008-00F7-49AA-81F7-00B8005500A6}">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8E0075-003B-427D-9675-009B00710020}">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ED0086-0070-4A20-B636-0050007E00C1}">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BA0068-0038-4614-AF98-00F3008800E0}">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380010-00B6-4417-A37F-00AE0020008D}">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A80032-004A-4EE6-AE9C-00D500AB0027}">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D300D6-00A6-40F2-883F-001F008200C8}">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9000FC-005C-4702-A630-00F400CA002E}">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8800CC-00D8-4E61-BDDF-00C800AA007C}">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B40012-005F-42EC-BDFE-002D00A10083}">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0500A7-0074-49D7-9755-009D003100E2}">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7400D0-0044-47F7-BD48-0047009B003E}">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F400D8-00D4-4170-A473-0008009800EE}">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460016-0070-4164-A863-005E00050075}">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65007E-00C2-4027-9223-001B00B300A1}">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F800C9-0076-4B0A-90D9-00A600C6005E}">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1"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115</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Calendar!B11</f>
        <v>92</v>
      </c>
      <c r="C10" s="41">
        <f>Calendar!C11</f>
        <v>93</v>
      </c>
      <c r="D10" s="41">
        <f>Calendar!D11</f>
        <v>94</v>
      </c>
      <c r="E10" s="41">
        <f>Calendar!E11</f>
        <v>95</v>
      </c>
      <c r="F10" s="41">
        <f>Calendar!F11</f>
        <v>96</v>
      </c>
      <c r="G10" s="41">
        <f>Calendar!G11</f>
        <v>97</v>
      </c>
      <c r="H10" s="41">
        <f>Calendar!H11</f>
        <v>98</v>
      </c>
      <c r="I10" s="41">
        <f>Calendar!I11</f>
        <v>99</v>
      </c>
      <c r="J10" s="41">
        <f>Calendar!J11</f>
        <v>100</v>
      </c>
      <c r="K10" s="41">
        <f>Calendar!K11</f>
        <v>101</v>
      </c>
      <c r="L10" s="41">
        <f>Calendar!L11</f>
        <v>102</v>
      </c>
      <c r="M10" s="41">
        <f>Calendar!M11</f>
        <v>103</v>
      </c>
      <c r="N10" s="41">
        <f>Calendar!N11</f>
        <v>104</v>
      </c>
      <c r="O10" s="41">
        <f>Calendar!O11</f>
        <v>105</v>
      </c>
      <c r="P10" s="41">
        <f>Calendar!P11</f>
        <v>106</v>
      </c>
      <c r="Q10" s="41">
        <f>Calendar!Q11</f>
        <v>107</v>
      </c>
      <c r="R10" s="41">
        <f>Calendar!R11</f>
        <v>108</v>
      </c>
      <c r="S10" s="41">
        <f>Calendar!S11</f>
        <v>109</v>
      </c>
      <c r="T10" s="41">
        <f>Calendar!T11</f>
        <v>110</v>
      </c>
      <c r="U10" s="41">
        <f>Calendar!U11</f>
        <v>111</v>
      </c>
      <c r="V10" s="41">
        <f>Calendar!V11</f>
        <v>112</v>
      </c>
      <c r="W10" s="41">
        <f>Calendar!W11</f>
        <v>113</v>
      </c>
      <c r="X10" s="41">
        <f>Calendar!X11</f>
        <v>114</v>
      </c>
      <c r="Y10" s="41">
        <f>Calendar!Y11</f>
        <v>115</v>
      </c>
      <c r="Z10" s="41">
        <f>Calendar!Z11</f>
        <v>116</v>
      </c>
      <c r="AA10" s="41">
        <f>Calendar!AA11</f>
        <v>117</v>
      </c>
      <c r="AB10" s="41">
        <f>Calendar!AB11</f>
        <v>118</v>
      </c>
      <c r="AC10" s="41">
        <f>Calendar!AC11</f>
        <v>119</v>
      </c>
      <c r="AD10" s="41">
        <f>Calendar!AD11</f>
        <v>120</v>
      </c>
      <c r="AE10" s="41">
        <f>Calendar!AE11</f>
        <v>121</v>
      </c>
      <c r="AF10" s="41" t="str">
        <f>Calendar!AF11</f>
        <v/>
      </c>
      <c r="AG10" s="142" t="s">
        <v>94</v>
      </c>
      <c r="AH10" s="142" t="s">
        <v>95</v>
      </c>
    </row>
    <row r="11" spans="1:45" x14ac:dyDescent="0.25">
      <c r="A11" s="38" t="s">
        <v>96</v>
      </c>
      <c r="B11" s="42">
        <f>Calendar!B12</f>
        <v>92</v>
      </c>
      <c r="C11" s="42">
        <f>Calendar!C12</f>
        <v>93</v>
      </c>
      <c r="D11" s="42">
        <f>Calendar!D12</f>
        <v>94</v>
      </c>
      <c r="E11" s="42">
        <f>Calendar!E12</f>
        <v>95</v>
      </c>
      <c r="F11" s="42">
        <f>Calendar!F12</f>
        <v>96</v>
      </c>
      <c r="G11" s="42">
        <f>Calendar!G12</f>
        <v>97</v>
      </c>
      <c r="H11" s="42">
        <f>Calendar!H12</f>
        <v>98</v>
      </c>
      <c r="I11" s="42">
        <f>Calendar!I12</f>
        <v>99</v>
      </c>
      <c r="J11" s="42">
        <f>Calendar!J12</f>
        <v>100</v>
      </c>
      <c r="K11" s="42">
        <f>Calendar!K12</f>
        <v>101</v>
      </c>
      <c r="L11" s="42">
        <f>Calendar!L12</f>
        <v>102</v>
      </c>
      <c r="M11" s="42">
        <f>Calendar!M12</f>
        <v>103</v>
      </c>
      <c r="N11" s="42">
        <f>Calendar!N12</f>
        <v>104</v>
      </c>
      <c r="O11" s="42">
        <f>Calendar!O12</f>
        <v>105</v>
      </c>
      <c r="P11" s="42">
        <f>Calendar!P12</f>
        <v>106</v>
      </c>
      <c r="Q11" s="42">
        <f>Calendar!Q12</f>
        <v>107</v>
      </c>
      <c r="R11" s="42">
        <f>Calendar!R12</f>
        <v>108</v>
      </c>
      <c r="S11" s="42">
        <f>Calendar!S12</f>
        <v>109</v>
      </c>
      <c r="T11" s="42">
        <f>Calendar!T12</f>
        <v>110</v>
      </c>
      <c r="U11" s="42">
        <f>Calendar!U12</f>
        <v>111</v>
      </c>
      <c r="V11" s="42">
        <f>Calendar!V12</f>
        <v>112</v>
      </c>
      <c r="W11" s="42">
        <f>Calendar!W12</f>
        <v>113</v>
      </c>
      <c r="X11" s="42">
        <f>Calendar!X12</f>
        <v>114</v>
      </c>
      <c r="Y11" s="42">
        <f>Calendar!Y12</f>
        <v>115</v>
      </c>
      <c r="Z11" s="42">
        <f>Calendar!Z12</f>
        <v>116</v>
      </c>
      <c r="AA11" s="42">
        <f>Calendar!AA12</f>
        <v>117</v>
      </c>
      <c r="AB11" s="42">
        <f>Calendar!AB12</f>
        <v>118</v>
      </c>
      <c r="AC11" s="42">
        <f>Calendar!AC12</f>
        <v>119</v>
      </c>
      <c r="AD11" s="42">
        <f>Calendar!AD12</f>
        <v>120</v>
      </c>
      <c r="AE11" s="42">
        <f>Calendar!AE12</f>
        <v>121</v>
      </c>
      <c r="AF11" s="42" t="str">
        <f>Calendar!AF12</f>
        <v/>
      </c>
      <c r="AG11" s="143"/>
      <c r="AH11" s="143"/>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44" t="s">
        <v>94</v>
      </c>
      <c r="AH12" s="144"/>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190" priority="19">
      <formula>WEEKDAY(B10,2)&gt;5</formula>
    </cfRule>
  </conditionalFormatting>
  <pageMargins left="0.70866141732283472" right="0.70866141732283472" top="0.78740157480314954" bottom="0.78740157480314954" header="0.31496062992125984" footer="0.31496062992125984"/>
  <pageSetup paperSize="9" scale="57"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1B0073-0020-41A5-8281-004800D1000F}">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0B00D3-00DA-4DAD-A127-005C00EB0046}">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FE00A3-002A-4BEF-B25A-0061007900A0}">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3000BC-00F1-420B-B828-007E00EB00FC}">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1100E7-0089-4ECB-90FA-00B9003900C3}">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BE002D-0052-441E-83A9-007F00430074}">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B500B9-000C-43B9-81F4-0069008E00CB}">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EB0032-0013-4D28-B41D-0056003700F7}">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E90029-00D7-4B75-8141-00F000EB004C}">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C500F7-0039-46FA-A75D-000B00A8001B}">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630035-0038-456C-9D67-007F006000C7}">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EB0083-0097-439F-9212-0065008C006F}">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6600E1-002B-4B4B-9FDD-000200730083}">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ED0092-0096-4926-8242-009F00ED00D3}">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BA00C7-00A3-4E4A-B1CE-006E001200F7}">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4700B9-00D5-41C4-8164-0052002C002F}">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BB00FA-0020-45E7-A01D-003F00BC0049}">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260021-001B-452F-8DCC-00880099000D}">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6"/>
    <outlinePr summaryBelow="0"/>
    <pageSetUpPr fitToPage="1"/>
  </sheetPr>
  <dimension ref="A1:AS59"/>
  <sheetViews>
    <sheetView showGridLines="0" workbookViewId="0">
      <selection sqref="A1:G1"/>
    </sheetView>
  </sheetViews>
  <sheetFormatPr baseColWidth="10" defaultColWidth="11.42578125" defaultRowHeight="15" outlineLevelRow="1" x14ac:dyDescent="0.25"/>
  <cols>
    <col min="1" max="1" width="21.42578125" style="1" customWidth="1"/>
    <col min="2" max="32" width="6.28515625" style="1" customWidth="1"/>
    <col min="33" max="41" width="11.42578125" style="1"/>
    <col min="42" max="42" width="52" style="1" customWidth="1"/>
    <col min="43" max="16384" width="11.42578125" style="1"/>
  </cols>
  <sheetData>
    <row r="1" spans="1:45" x14ac:dyDescent="0.25">
      <c r="A1" s="113" t="s">
        <v>43</v>
      </c>
      <c r="B1" s="113"/>
      <c r="C1" s="113"/>
      <c r="D1" s="113"/>
      <c r="E1" s="113"/>
      <c r="F1" s="113"/>
      <c r="G1" s="113"/>
    </row>
    <row r="3" spans="1:45" x14ac:dyDescent="0.25">
      <c r="A3" s="114" t="str">
        <f>'Start Data'!A7</f>
        <v>Beneficiary´s / third party's name</v>
      </c>
      <c r="B3" s="114"/>
      <c r="C3" s="114"/>
      <c r="D3" s="115">
        <f>'Start Data'!B7</f>
        <v>0</v>
      </c>
      <c r="E3" s="115"/>
      <c r="F3" s="115"/>
      <c r="G3" s="115"/>
      <c r="O3" s="116" t="s">
        <v>46</v>
      </c>
      <c r="P3" s="116"/>
      <c r="Q3" s="117">
        <f>'Start Data'!B4</f>
        <v>0</v>
      </c>
      <c r="R3" s="117"/>
      <c r="S3" s="117"/>
    </row>
    <row r="4" spans="1:45" x14ac:dyDescent="0.25">
      <c r="A4" s="114" t="str">
        <f>'Start Data'!A8</f>
        <v>Title of the action (Acronym)</v>
      </c>
      <c r="B4" s="114"/>
      <c r="C4" s="114"/>
      <c r="D4" s="115">
        <f>'Start Data'!B8</f>
        <v>0</v>
      </c>
      <c r="E4" s="115"/>
      <c r="F4" s="115"/>
      <c r="G4" s="115"/>
      <c r="O4" s="116" t="s">
        <v>91</v>
      </c>
      <c r="P4" s="116"/>
      <c r="Q4" s="118" t="s">
        <v>116</v>
      </c>
      <c r="R4" s="118"/>
      <c r="S4" s="118"/>
    </row>
    <row r="5" spans="1:45" x14ac:dyDescent="0.25">
      <c r="A5" s="114" t="str">
        <f>'Start Data'!A9</f>
        <v>Grant Agreement No</v>
      </c>
      <c r="B5" s="114"/>
      <c r="C5" s="114"/>
      <c r="D5" s="115">
        <f>'Start Data'!B9</f>
        <v>0</v>
      </c>
      <c r="E5" s="115"/>
      <c r="F5" s="115"/>
      <c r="G5" s="115"/>
    </row>
    <row r="6" spans="1:45" x14ac:dyDescent="0.25">
      <c r="A6" s="114" t="str">
        <f>'Start Data'!A10</f>
        <v>Person carrying out the work</v>
      </c>
      <c r="B6" s="114"/>
      <c r="C6" s="114"/>
      <c r="D6" s="115">
        <f>'Start Data'!B10</f>
        <v>0</v>
      </c>
      <c r="E6" s="115"/>
      <c r="F6" s="115"/>
      <c r="G6" s="115"/>
    </row>
    <row r="7" spans="1:45" x14ac:dyDescent="0.25">
      <c r="A7" s="114" t="str">
        <f>'Start Data'!A11</f>
        <v>Type of personnel</v>
      </c>
      <c r="B7" s="114"/>
      <c r="C7" s="114"/>
      <c r="D7" s="115">
        <f>'Start Data'!B11</f>
        <v>0</v>
      </c>
      <c r="E7" s="115"/>
      <c r="F7" s="115"/>
      <c r="G7" s="115"/>
      <c r="H7" s="119"/>
      <c r="I7" s="119"/>
      <c r="J7" s="33"/>
      <c r="K7" s="33"/>
      <c r="L7" s="33"/>
      <c r="M7" s="33"/>
      <c r="N7" s="33"/>
      <c r="O7" s="33"/>
      <c r="P7" s="33"/>
      <c r="Q7" s="33"/>
      <c r="R7" s="33"/>
      <c r="S7" s="33"/>
      <c r="T7" s="33"/>
      <c r="U7" s="33"/>
      <c r="V7" s="33"/>
      <c r="W7" s="33"/>
      <c r="X7" s="33"/>
      <c r="Y7" s="33"/>
      <c r="Z7" s="33"/>
      <c r="AA7" s="33"/>
      <c r="AB7" s="33"/>
      <c r="AC7" s="33"/>
      <c r="AD7" s="33"/>
      <c r="AE7" s="33"/>
      <c r="AF7" s="39"/>
      <c r="AG7" s="33"/>
      <c r="AH7" s="33"/>
      <c r="AI7" s="33"/>
      <c r="AJ7" s="33"/>
      <c r="AK7" s="33"/>
      <c r="AL7" s="33"/>
      <c r="AM7" s="33"/>
      <c r="AN7" s="33"/>
      <c r="AO7" s="33"/>
      <c r="AP7" s="33"/>
      <c r="AQ7" s="64"/>
      <c r="AR7" s="64"/>
      <c r="AS7" s="64"/>
    </row>
    <row r="8" spans="1:45" x14ac:dyDescent="0.25">
      <c r="A8" s="114" t="str">
        <f>'Start Data'!A12</f>
        <v>Name of the PI/ Superior</v>
      </c>
      <c r="B8" s="114"/>
      <c r="C8" s="114"/>
      <c r="D8" s="115">
        <f>'Start Data'!B12</f>
        <v>0</v>
      </c>
      <c r="E8" s="115"/>
      <c r="F8" s="115"/>
      <c r="G8" s="115"/>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64"/>
      <c r="AR8" s="64"/>
      <c r="AS8" s="64"/>
    </row>
    <row r="9" spans="1:45" x14ac:dyDescent="0.25">
      <c r="A9" s="40" t="str">
        <f>IF('Start Data'!D6="Yes","","Before starting completing the hours, please confirm that you have read the instructions in the sheet Start Data.")</f>
        <v>Before starting completing the hours, please confirm that you have read the instructions in the sheet Start Data.</v>
      </c>
    </row>
    <row r="10" spans="1:45" x14ac:dyDescent="0.25">
      <c r="A10" s="38" t="s">
        <v>93</v>
      </c>
      <c r="B10" s="41">
        <f>Calendar!B13</f>
        <v>122</v>
      </c>
      <c r="C10" s="41">
        <f>Calendar!C13</f>
        <v>123</v>
      </c>
      <c r="D10" s="41">
        <f>Calendar!D13</f>
        <v>124</v>
      </c>
      <c r="E10" s="41">
        <f>Calendar!E13</f>
        <v>125</v>
      </c>
      <c r="F10" s="41">
        <f>Calendar!F13</f>
        <v>126</v>
      </c>
      <c r="G10" s="41">
        <f>Calendar!G13</f>
        <v>127</v>
      </c>
      <c r="H10" s="41">
        <f>Calendar!H13</f>
        <v>128</v>
      </c>
      <c r="I10" s="41">
        <f>Calendar!I13</f>
        <v>129</v>
      </c>
      <c r="J10" s="41">
        <f>Calendar!J13</f>
        <v>130</v>
      </c>
      <c r="K10" s="41">
        <f>Calendar!K13</f>
        <v>131</v>
      </c>
      <c r="L10" s="41">
        <f>Calendar!L13</f>
        <v>132</v>
      </c>
      <c r="M10" s="41">
        <f>Calendar!M13</f>
        <v>133</v>
      </c>
      <c r="N10" s="41">
        <f>Calendar!N13</f>
        <v>134</v>
      </c>
      <c r="O10" s="41">
        <f>Calendar!O13</f>
        <v>135</v>
      </c>
      <c r="P10" s="41">
        <f>Calendar!P13</f>
        <v>136</v>
      </c>
      <c r="Q10" s="41">
        <f>Calendar!Q13</f>
        <v>137</v>
      </c>
      <c r="R10" s="41">
        <f>Calendar!R13</f>
        <v>138</v>
      </c>
      <c r="S10" s="41">
        <f>Calendar!S13</f>
        <v>139</v>
      </c>
      <c r="T10" s="41">
        <f>Calendar!T13</f>
        <v>140</v>
      </c>
      <c r="U10" s="41">
        <f>Calendar!U13</f>
        <v>141</v>
      </c>
      <c r="V10" s="41">
        <f>Calendar!V13</f>
        <v>142</v>
      </c>
      <c r="W10" s="41">
        <f>Calendar!W13</f>
        <v>143</v>
      </c>
      <c r="X10" s="41">
        <f>Calendar!X13</f>
        <v>144</v>
      </c>
      <c r="Y10" s="41">
        <f>Calendar!Y13</f>
        <v>145</v>
      </c>
      <c r="Z10" s="41">
        <f>Calendar!Z13</f>
        <v>146</v>
      </c>
      <c r="AA10" s="41">
        <f>Calendar!AA13</f>
        <v>147</v>
      </c>
      <c r="AB10" s="41">
        <f>Calendar!AB13</f>
        <v>148</v>
      </c>
      <c r="AC10" s="41">
        <f>Calendar!AC13</f>
        <v>149</v>
      </c>
      <c r="AD10" s="41">
        <f>Calendar!AD13</f>
        <v>150</v>
      </c>
      <c r="AE10" s="41">
        <f>Calendar!AE13</f>
        <v>151</v>
      </c>
      <c r="AF10" s="41">
        <f>Calendar!AF13</f>
        <v>152</v>
      </c>
      <c r="AG10" s="142" t="s">
        <v>94</v>
      </c>
      <c r="AH10" s="142" t="s">
        <v>95</v>
      </c>
    </row>
    <row r="11" spans="1:45" x14ac:dyDescent="0.25">
      <c r="A11" s="38" t="s">
        <v>96</v>
      </c>
      <c r="B11" s="42">
        <f>Calendar!B14</f>
        <v>122</v>
      </c>
      <c r="C11" s="42">
        <f>Calendar!C14</f>
        <v>123</v>
      </c>
      <c r="D11" s="42">
        <f>Calendar!D14</f>
        <v>124</v>
      </c>
      <c r="E11" s="42">
        <f>Calendar!E14</f>
        <v>125</v>
      </c>
      <c r="F11" s="42">
        <f>Calendar!F14</f>
        <v>126</v>
      </c>
      <c r="G11" s="42">
        <f>Calendar!G14</f>
        <v>127</v>
      </c>
      <c r="H11" s="42">
        <f>Calendar!H14</f>
        <v>128</v>
      </c>
      <c r="I11" s="42">
        <f>Calendar!I14</f>
        <v>129</v>
      </c>
      <c r="J11" s="42">
        <f>Calendar!J14</f>
        <v>130</v>
      </c>
      <c r="K11" s="42">
        <f>Calendar!K14</f>
        <v>131</v>
      </c>
      <c r="L11" s="42">
        <f>Calendar!L14</f>
        <v>132</v>
      </c>
      <c r="M11" s="42">
        <f>Calendar!M14</f>
        <v>133</v>
      </c>
      <c r="N11" s="42">
        <f>Calendar!N14</f>
        <v>134</v>
      </c>
      <c r="O11" s="42">
        <f>Calendar!O14</f>
        <v>135</v>
      </c>
      <c r="P11" s="42">
        <f>Calendar!P14</f>
        <v>136</v>
      </c>
      <c r="Q11" s="42">
        <f>Calendar!Q14</f>
        <v>137</v>
      </c>
      <c r="R11" s="42">
        <f>Calendar!R14</f>
        <v>138</v>
      </c>
      <c r="S11" s="42">
        <f>Calendar!S14</f>
        <v>139</v>
      </c>
      <c r="T11" s="42">
        <f>Calendar!T14</f>
        <v>140</v>
      </c>
      <c r="U11" s="42">
        <f>Calendar!U14</f>
        <v>141</v>
      </c>
      <c r="V11" s="42">
        <f>Calendar!V14</f>
        <v>142</v>
      </c>
      <c r="W11" s="42">
        <f>Calendar!W14</f>
        <v>143</v>
      </c>
      <c r="X11" s="42">
        <f>Calendar!X14</f>
        <v>144</v>
      </c>
      <c r="Y11" s="42">
        <f>Calendar!Y14</f>
        <v>145</v>
      </c>
      <c r="Z11" s="42">
        <f>Calendar!Z14</f>
        <v>146</v>
      </c>
      <c r="AA11" s="42">
        <f>Calendar!AA14</f>
        <v>147</v>
      </c>
      <c r="AB11" s="42">
        <f>Calendar!AB14</f>
        <v>148</v>
      </c>
      <c r="AC11" s="42">
        <f>Calendar!AC14</f>
        <v>149</v>
      </c>
      <c r="AD11" s="42">
        <f>Calendar!AD14</f>
        <v>150</v>
      </c>
      <c r="AE11" s="42">
        <f>Calendar!AE14</f>
        <v>151</v>
      </c>
      <c r="AF11" s="42">
        <f>Calendar!AF14</f>
        <v>152</v>
      </c>
      <c r="AG11" s="143"/>
      <c r="AH11" s="143"/>
    </row>
    <row r="12" spans="1:45" ht="30" x14ac:dyDescent="0.25">
      <c r="A12" s="43" t="s">
        <v>97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144" t="s">
        <v>94</v>
      </c>
      <c r="AH12" s="144"/>
    </row>
    <row r="13" spans="1:45" x14ac:dyDescent="0.25">
      <c r="A13" s="65" t="str">
        <f>'Start Data'!A27</f>
        <v>WP 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f t="shared" ref="AG13:AG36" si="0">SUM(B13:AF13)</f>
        <v>0</v>
      </c>
      <c r="AH13" s="45"/>
    </row>
    <row r="14" spans="1:45" x14ac:dyDescent="0.25">
      <c r="A14" s="65" t="str">
        <f>'Start Data'!A28</f>
        <v>WP 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f t="shared" si="0"/>
        <v>0</v>
      </c>
      <c r="AH14" s="45"/>
    </row>
    <row r="15" spans="1:45" x14ac:dyDescent="0.25">
      <c r="A15" s="65" t="str">
        <f>'Start Data'!A29</f>
        <v>WP 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f t="shared" si="0"/>
        <v>0</v>
      </c>
      <c r="AH15" s="45"/>
    </row>
    <row r="16" spans="1:45" x14ac:dyDescent="0.25">
      <c r="A16" s="65" t="str">
        <f>'Start Data'!A30</f>
        <v>WP 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f t="shared" si="0"/>
        <v>0</v>
      </c>
      <c r="AH16" s="45"/>
    </row>
    <row r="17" spans="1:34" collapsed="1" x14ac:dyDescent="0.25">
      <c r="A17" s="65" t="str">
        <f>'Start Data'!A31</f>
        <v>WP 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f t="shared" si="0"/>
        <v>0</v>
      </c>
      <c r="AH17" s="45"/>
    </row>
    <row r="18" spans="1:34" hidden="1" outlineLevel="1" x14ac:dyDescent="0.25">
      <c r="A18" s="65" t="str">
        <f>'Start Data'!A32</f>
        <v>WP 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f t="shared" si="0"/>
        <v>0</v>
      </c>
      <c r="AH18" s="45"/>
    </row>
    <row r="19" spans="1:34" hidden="1" outlineLevel="1" x14ac:dyDescent="0.25">
      <c r="A19" s="65" t="str">
        <f>'Start Data'!A33</f>
        <v>WP 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f t="shared" si="0"/>
        <v>0</v>
      </c>
      <c r="AH19" s="45"/>
    </row>
    <row r="20" spans="1:34" hidden="1" outlineLevel="1" x14ac:dyDescent="0.25">
      <c r="A20" s="65" t="str">
        <f>'Start Data'!A34</f>
        <v>WP 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f t="shared" si="0"/>
        <v>0</v>
      </c>
      <c r="AH20" s="45"/>
    </row>
    <row r="21" spans="1:34" hidden="1" outlineLevel="1" x14ac:dyDescent="0.25">
      <c r="A21" s="65" t="str">
        <f>'Start Data'!A35</f>
        <v>WP 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6">
        <f t="shared" si="0"/>
        <v>0</v>
      </c>
      <c r="AH21" s="45"/>
    </row>
    <row r="22" spans="1:34" hidden="1" outlineLevel="1" x14ac:dyDescent="0.25">
      <c r="A22" s="65" t="str">
        <f>'Start Data'!A36</f>
        <v>WP 10</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6">
        <f t="shared" si="0"/>
        <v>0</v>
      </c>
      <c r="AH22" s="45"/>
    </row>
    <row r="23" spans="1:34" hidden="1" outlineLevel="1" x14ac:dyDescent="0.25">
      <c r="A23" s="65" t="str">
        <f>'Start Data'!A37</f>
        <v>WP 11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f t="shared" si="0"/>
        <v>0</v>
      </c>
      <c r="AH23" s="45"/>
    </row>
    <row r="24" spans="1:34" hidden="1" outlineLevel="1" x14ac:dyDescent="0.25">
      <c r="A24" s="65" t="str">
        <f>'Start Data'!A38</f>
        <v>WP 12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f t="shared" si="0"/>
        <v>0</v>
      </c>
      <c r="AH24" s="45"/>
    </row>
    <row r="25" spans="1:34" hidden="1" outlineLevel="1" x14ac:dyDescent="0.25">
      <c r="A25" s="65" t="str">
        <f>'Start Data'!A39</f>
        <v>WP 13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f t="shared" si="0"/>
        <v>0</v>
      </c>
      <c r="AH25" s="45"/>
    </row>
    <row r="26" spans="1:34" hidden="1" outlineLevel="1" x14ac:dyDescent="0.25">
      <c r="A26" s="65" t="str">
        <f>'Start Data'!A40</f>
        <v>WP 14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f t="shared" si="0"/>
        <v>0</v>
      </c>
      <c r="AH26" s="45"/>
    </row>
    <row r="27" spans="1:34" hidden="1" outlineLevel="1" x14ac:dyDescent="0.25">
      <c r="A27" s="65" t="str">
        <f>'Start Data'!A41</f>
        <v>WP 15</v>
      </c>
      <c r="B27" s="4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f t="shared" si="0"/>
        <v>0</v>
      </c>
      <c r="AH27" s="45"/>
    </row>
    <row r="28" spans="1:34" x14ac:dyDescent="0.25">
      <c r="A28" s="48" t="s">
        <v>98</v>
      </c>
      <c r="B28" s="49">
        <f>SUM(B13:B27)</f>
        <v>0</v>
      </c>
      <c r="C28" s="49">
        <f t="shared" ref="C28:AF28" si="1">SUM(C13:C27)</f>
        <v>0</v>
      </c>
      <c r="D28" s="49">
        <f t="shared" si="1"/>
        <v>0</v>
      </c>
      <c r="E28" s="49">
        <f t="shared" si="1"/>
        <v>0</v>
      </c>
      <c r="F28" s="49">
        <f t="shared" si="1"/>
        <v>0</v>
      </c>
      <c r="G28" s="49">
        <f t="shared" si="1"/>
        <v>0</v>
      </c>
      <c r="H28" s="49">
        <f t="shared" si="1"/>
        <v>0</v>
      </c>
      <c r="I28" s="49">
        <f t="shared" si="1"/>
        <v>0</v>
      </c>
      <c r="J28" s="49">
        <f t="shared" si="1"/>
        <v>0</v>
      </c>
      <c r="K28" s="49">
        <f t="shared" si="1"/>
        <v>0</v>
      </c>
      <c r="L28" s="49">
        <f t="shared" si="1"/>
        <v>0</v>
      </c>
      <c r="M28" s="49">
        <f t="shared" si="1"/>
        <v>0</v>
      </c>
      <c r="N28" s="49">
        <f t="shared" si="1"/>
        <v>0</v>
      </c>
      <c r="O28" s="49">
        <f t="shared" si="1"/>
        <v>0</v>
      </c>
      <c r="P28" s="49">
        <f t="shared" si="1"/>
        <v>0</v>
      </c>
      <c r="Q28" s="49">
        <f t="shared" si="1"/>
        <v>0</v>
      </c>
      <c r="R28" s="49">
        <f t="shared" si="1"/>
        <v>0</v>
      </c>
      <c r="S28" s="49">
        <f t="shared" si="1"/>
        <v>0</v>
      </c>
      <c r="T28" s="49">
        <f t="shared" si="1"/>
        <v>0</v>
      </c>
      <c r="U28" s="49">
        <f t="shared" si="1"/>
        <v>0</v>
      </c>
      <c r="V28" s="49">
        <f t="shared" si="1"/>
        <v>0</v>
      </c>
      <c r="W28" s="49">
        <f t="shared" si="1"/>
        <v>0</v>
      </c>
      <c r="X28" s="49">
        <f t="shared" si="1"/>
        <v>0</v>
      </c>
      <c r="Y28" s="49">
        <f t="shared" si="1"/>
        <v>0</v>
      </c>
      <c r="Z28" s="49">
        <f t="shared" si="1"/>
        <v>0</v>
      </c>
      <c r="AA28" s="49">
        <f t="shared" si="1"/>
        <v>0</v>
      </c>
      <c r="AB28" s="49">
        <f t="shared" si="1"/>
        <v>0</v>
      </c>
      <c r="AC28" s="49">
        <f t="shared" si="1"/>
        <v>0</v>
      </c>
      <c r="AD28" s="49">
        <f t="shared" si="1"/>
        <v>0</v>
      </c>
      <c r="AE28" s="49">
        <f t="shared" si="1"/>
        <v>0</v>
      </c>
      <c r="AF28" s="49">
        <f t="shared" si="1"/>
        <v>0</v>
      </c>
      <c r="AG28" s="46">
        <f t="shared" si="0"/>
        <v>0</v>
      </c>
      <c r="AH28" s="50"/>
    </row>
    <row r="29" spans="1:34" x14ac:dyDescent="0.2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5"/>
    </row>
    <row r="30" spans="1:3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f t="shared" si="0"/>
        <v>0</v>
      </c>
      <c r="AH30" s="45"/>
    </row>
    <row r="31" spans="1:3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f t="shared" si="0"/>
        <v>0</v>
      </c>
      <c r="AH31" s="45"/>
    </row>
    <row r="32" spans="1:3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f t="shared" si="0"/>
        <v>0</v>
      </c>
      <c r="AH32" s="45"/>
    </row>
    <row r="33" spans="1:34" x14ac:dyDescent="0.25">
      <c r="A33" s="48" t="s">
        <v>100</v>
      </c>
      <c r="B33" s="49">
        <f>SUM(B30:B32)</f>
        <v>0</v>
      </c>
      <c r="C33" s="49">
        <f t="shared" ref="C33:AF33" si="2">SUM(C30:C32)</f>
        <v>0</v>
      </c>
      <c r="D33" s="49">
        <f t="shared" si="2"/>
        <v>0</v>
      </c>
      <c r="E33" s="49">
        <f t="shared" si="2"/>
        <v>0</v>
      </c>
      <c r="F33" s="49">
        <f t="shared" si="2"/>
        <v>0</v>
      </c>
      <c r="G33" s="49">
        <f t="shared" si="2"/>
        <v>0</v>
      </c>
      <c r="H33" s="49">
        <f t="shared" si="2"/>
        <v>0</v>
      </c>
      <c r="I33" s="49">
        <f t="shared" si="2"/>
        <v>0</v>
      </c>
      <c r="J33" s="49">
        <f t="shared" si="2"/>
        <v>0</v>
      </c>
      <c r="K33" s="49">
        <f t="shared" si="2"/>
        <v>0</v>
      </c>
      <c r="L33" s="49">
        <f t="shared" si="2"/>
        <v>0</v>
      </c>
      <c r="M33" s="49">
        <f t="shared" si="2"/>
        <v>0</v>
      </c>
      <c r="N33" s="49">
        <f t="shared" si="2"/>
        <v>0</v>
      </c>
      <c r="O33" s="49">
        <f t="shared" si="2"/>
        <v>0</v>
      </c>
      <c r="P33" s="49">
        <f t="shared" si="2"/>
        <v>0</v>
      </c>
      <c r="Q33" s="49">
        <f t="shared" si="2"/>
        <v>0</v>
      </c>
      <c r="R33" s="49">
        <f t="shared" si="2"/>
        <v>0</v>
      </c>
      <c r="S33" s="49">
        <f t="shared" si="2"/>
        <v>0</v>
      </c>
      <c r="T33" s="49">
        <f t="shared" si="2"/>
        <v>0</v>
      </c>
      <c r="U33" s="49">
        <f t="shared" si="2"/>
        <v>0</v>
      </c>
      <c r="V33" s="49">
        <f t="shared" si="2"/>
        <v>0</v>
      </c>
      <c r="W33" s="49">
        <f t="shared" si="2"/>
        <v>0</v>
      </c>
      <c r="X33" s="49">
        <f t="shared" si="2"/>
        <v>0</v>
      </c>
      <c r="Y33" s="49">
        <f t="shared" si="2"/>
        <v>0</v>
      </c>
      <c r="Z33" s="49">
        <f t="shared" si="2"/>
        <v>0</v>
      </c>
      <c r="AA33" s="49">
        <f t="shared" si="2"/>
        <v>0</v>
      </c>
      <c r="AB33" s="49">
        <f t="shared" si="2"/>
        <v>0</v>
      </c>
      <c r="AC33" s="49">
        <f t="shared" si="2"/>
        <v>0</v>
      </c>
      <c r="AD33" s="49">
        <f t="shared" si="2"/>
        <v>0</v>
      </c>
      <c r="AE33" s="49">
        <f t="shared" si="2"/>
        <v>0</v>
      </c>
      <c r="AF33" s="49">
        <f t="shared" si="2"/>
        <v>0</v>
      </c>
      <c r="AG33" s="49">
        <f t="shared" si="0"/>
        <v>0</v>
      </c>
      <c r="AH33" s="50"/>
    </row>
    <row r="34" spans="1:34" x14ac:dyDescent="0.25">
      <c r="A34" s="48"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c r="AH34" s="50"/>
    </row>
    <row r="35" spans="1:34" x14ac:dyDescent="0.25">
      <c r="A35" s="4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0"/>
      <c r="AH35" s="45"/>
    </row>
    <row r="36" spans="1:34" x14ac:dyDescent="0.25">
      <c r="A36" s="48" t="s">
        <v>102</v>
      </c>
      <c r="B36" s="49">
        <f>B28+B33</f>
        <v>0</v>
      </c>
      <c r="C36" s="49">
        <f t="shared" ref="C36:AF36" si="3">C28+C33</f>
        <v>0</v>
      </c>
      <c r="D36" s="49">
        <f t="shared" si="3"/>
        <v>0</v>
      </c>
      <c r="E36" s="49">
        <f t="shared" si="3"/>
        <v>0</v>
      </c>
      <c r="F36" s="49">
        <f t="shared" si="3"/>
        <v>0</v>
      </c>
      <c r="G36" s="49">
        <f t="shared" si="3"/>
        <v>0</v>
      </c>
      <c r="H36" s="49">
        <f t="shared" si="3"/>
        <v>0</v>
      </c>
      <c r="I36" s="49">
        <f t="shared" si="3"/>
        <v>0</v>
      </c>
      <c r="J36" s="49">
        <f t="shared" si="3"/>
        <v>0</v>
      </c>
      <c r="K36" s="49">
        <f t="shared" si="3"/>
        <v>0</v>
      </c>
      <c r="L36" s="49">
        <f t="shared" si="3"/>
        <v>0</v>
      </c>
      <c r="M36" s="49">
        <f t="shared" si="3"/>
        <v>0</v>
      </c>
      <c r="N36" s="49">
        <f t="shared" si="3"/>
        <v>0</v>
      </c>
      <c r="O36" s="49">
        <f t="shared" si="3"/>
        <v>0</v>
      </c>
      <c r="P36" s="49">
        <f t="shared" si="3"/>
        <v>0</v>
      </c>
      <c r="Q36" s="49">
        <f t="shared" si="3"/>
        <v>0</v>
      </c>
      <c r="R36" s="49">
        <f t="shared" si="3"/>
        <v>0</v>
      </c>
      <c r="S36" s="49">
        <f t="shared" si="3"/>
        <v>0</v>
      </c>
      <c r="T36" s="49">
        <f t="shared" si="3"/>
        <v>0</v>
      </c>
      <c r="U36" s="49">
        <f t="shared" si="3"/>
        <v>0</v>
      </c>
      <c r="V36" s="49">
        <f t="shared" si="3"/>
        <v>0</v>
      </c>
      <c r="W36" s="49">
        <f t="shared" si="3"/>
        <v>0</v>
      </c>
      <c r="X36" s="49">
        <f t="shared" si="3"/>
        <v>0</v>
      </c>
      <c r="Y36" s="49">
        <f t="shared" si="3"/>
        <v>0</v>
      </c>
      <c r="Z36" s="49">
        <f t="shared" si="3"/>
        <v>0</v>
      </c>
      <c r="AA36" s="49">
        <f t="shared" si="3"/>
        <v>0</v>
      </c>
      <c r="AB36" s="49">
        <f>AB28+AB33</f>
        <v>0</v>
      </c>
      <c r="AC36" s="49">
        <f t="shared" si="3"/>
        <v>0</v>
      </c>
      <c r="AD36" s="49">
        <f t="shared" si="3"/>
        <v>0</v>
      </c>
      <c r="AE36" s="49">
        <f t="shared" si="3"/>
        <v>0</v>
      </c>
      <c r="AF36" s="49">
        <f t="shared" si="3"/>
        <v>0</v>
      </c>
      <c r="AG36" s="49">
        <f t="shared" si="0"/>
        <v>0</v>
      </c>
      <c r="AH36" s="50"/>
    </row>
    <row r="37" spans="1:34"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123" t="s">
        <v>103</v>
      </c>
      <c r="AB37" s="124"/>
      <c r="AC37" s="56"/>
      <c r="AD37" s="57"/>
      <c r="AE37" s="57"/>
      <c r="AF37" s="58" t="s">
        <v>104</v>
      </c>
      <c r="AG37" s="49">
        <f>AG28</f>
        <v>0</v>
      </c>
      <c r="AH37" s="55"/>
    </row>
    <row r="38" spans="1:34"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125"/>
      <c r="AB38" s="126"/>
      <c r="AC38" s="56"/>
      <c r="AD38" s="57"/>
      <c r="AE38" s="57"/>
      <c r="AF38" s="58" t="s">
        <v>105</v>
      </c>
      <c r="AG38" s="49">
        <f>IFERROR(AG37/'Start Data'!B14,)</f>
        <v>0</v>
      </c>
      <c r="AH38" s="55"/>
    </row>
    <row r="40" spans="1:34" x14ac:dyDescent="0.25">
      <c r="A40" s="127" t="s">
        <v>106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9"/>
    </row>
    <row r="41" spans="1:34" x14ac:dyDescent="0.25">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1:34" x14ac:dyDescent="0.2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1:34" x14ac:dyDescent="0.2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1:34" ht="36.75" customHeight="1" x14ac:dyDescent="0.25">
      <c r="A44" s="136" t="s">
        <v>113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4" x14ac:dyDescent="0.25">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1"/>
    </row>
    <row r="46" spans="1:34" x14ac:dyDescent="0.25">
      <c r="A46" s="130" t="s">
        <v>108</v>
      </c>
      <c r="B46" s="131"/>
      <c r="C46" s="131"/>
      <c r="D46" s="131"/>
      <c r="E46" s="131"/>
      <c r="F46" s="131"/>
      <c r="G46" s="131"/>
      <c r="H46" s="131"/>
      <c r="I46" s="131"/>
      <c r="J46" s="131"/>
      <c r="K46" s="131"/>
      <c r="L46" s="131"/>
      <c r="M46" s="131"/>
      <c r="N46" s="131"/>
      <c r="O46" s="131"/>
      <c r="P46" s="132"/>
      <c r="Q46" s="62"/>
      <c r="R46" s="130" t="s">
        <v>111</v>
      </c>
      <c r="S46" s="131"/>
      <c r="T46" s="131"/>
      <c r="U46" s="131"/>
      <c r="V46" s="131"/>
      <c r="W46" s="131"/>
      <c r="X46" s="131"/>
      <c r="Y46" s="131"/>
      <c r="Z46" s="131"/>
      <c r="AA46" s="131"/>
      <c r="AB46" s="131"/>
      <c r="AC46" s="131"/>
      <c r="AD46" s="131"/>
      <c r="AE46" s="131"/>
      <c r="AF46" s="131"/>
      <c r="AG46" s="132"/>
    </row>
    <row r="47" spans="1:34" x14ac:dyDescent="0.25">
      <c r="A47" s="130"/>
      <c r="B47" s="131"/>
      <c r="C47" s="131"/>
      <c r="D47" s="131"/>
      <c r="E47" s="131"/>
      <c r="F47" s="131"/>
      <c r="G47" s="131"/>
      <c r="H47" s="131"/>
      <c r="I47" s="131"/>
      <c r="J47" s="131"/>
      <c r="K47" s="131"/>
      <c r="L47" s="131"/>
      <c r="M47" s="131"/>
      <c r="N47" s="131"/>
      <c r="O47" s="131"/>
      <c r="P47" s="132"/>
      <c r="Q47" s="62"/>
      <c r="R47" s="130"/>
      <c r="S47" s="131"/>
      <c r="T47" s="131"/>
      <c r="U47" s="131"/>
      <c r="V47" s="131"/>
      <c r="W47" s="131"/>
      <c r="X47" s="131"/>
      <c r="Y47" s="131"/>
      <c r="Z47" s="131"/>
      <c r="AA47" s="131"/>
      <c r="AB47" s="131"/>
      <c r="AC47" s="131"/>
      <c r="AD47" s="131"/>
      <c r="AE47" s="131"/>
      <c r="AF47" s="131"/>
      <c r="AG47" s="132"/>
    </row>
    <row r="48" spans="1:34" x14ac:dyDescent="0.25">
      <c r="A48" s="130"/>
      <c r="B48" s="131"/>
      <c r="C48" s="131"/>
      <c r="D48" s="131"/>
      <c r="E48" s="131"/>
      <c r="F48" s="131"/>
      <c r="G48" s="131"/>
      <c r="H48" s="131"/>
      <c r="I48" s="131"/>
      <c r="J48" s="131"/>
      <c r="K48" s="131"/>
      <c r="L48" s="131"/>
      <c r="M48" s="131"/>
      <c r="N48" s="131"/>
      <c r="O48" s="131"/>
      <c r="P48" s="132"/>
      <c r="Q48" s="63"/>
      <c r="R48" s="130"/>
      <c r="S48" s="131"/>
      <c r="T48" s="131"/>
      <c r="U48" s="131"/>
      <c r="V48" s="131"/>
      <c r="W48" s="131"/>
      <c r="X48" s="131"/>
      <c r="Y48" s="131"/>
      <c r="Z48" s="131"/>
      <c r="AA48" s="131"/>
      <c r="AB48" s="131"/>
      <c r="AC48" s="131"/>
      <c r="AD48" s="131"/>
      <c r="AE48" s="131"/>
      <c r="AF48" s="131"/>
      <c r="AG48" s="132"/>
    </row>
    <row r="49" spans="1:33" x14ac:dyDescent="0.25">
      <c r="A49" s="133"/>
      <c r="B49" s="134"/>
      <c r="C49" s="134"/>
      <c r="D49" s="134"/>
      <c r="E49" s="134"/>
      <c r="F49" s="134"/>
      <c r="G49" s="134"/>
      <c r="H49" s="134"/>
      <c r="I49" s="134"/>
      <c r="J49" s="134"/>
      <c r="K49" s="134"/>
      <c r="L49" s="134"/>
      <c r="M49" s="134"/>
      <c r="N49" s="134"/>
      <c r="O49" s="134"/>
      <c r="P49" s="135"/>
      <c r="R49" s="133"/>
      <c r="S49" s="134"/>
      <c r="T49" s="134"/>
      <c r="U49" s="134"/>
      <c r="V49" s="134"/>
      <c r="W49" s="134"/>
      <c r="X49" s="134"/>
      <c r="Y49" s="134"/>
      <c r="Z49" s="134"/>
      <c r="AA49" s="134"/>
      <c r="AB49" s="134"/>
      <c r="AC49" s="134"/>
      <c r="AD49" s="134"/>
      <c r="AE49" s="134"/>
      <c r="AF49" s="134"/>
      <c r="AG49" s="135"/>
    </row>
    <row r="59" spans="1:33" x14ac:dyDescent="0.25">
      <c r="A59" s="66"/>
    </row>
  </sheetData>
  <mergeCells count="26">
    <mergeCell ref="AA37:AB38"/>
    <mergeCell ref="A40:AG42"/>
    <mergeCell ref="A44:AG45"/>
    <mergeCell ref="A46:P49"/>
    <mergeCell ref="R46:AG49"/>
    <mergeCell ref="A8:C8"/>
    <mergeCell ref="D8:G8"/>
    <mergeCell ref="H8:AP8"/>
    <mergeCell ref="AG10:AG12"/>
    <mergeCell ref="AH10:AH12"/>
    <mergeCell ref="A6:C6"/>
    <mergeCell ref="D6:G6"/>
    <mergeCell ref="A7:C7"/>
    <mergeCell ref="D7:G7"/>
    <mergeCell ref="H7:I7"/>
    <mergeCell ref="A4:C4"/>
    <mergeCell ref="D4:G4"/>
    <mergeCell ref="O4:P4"/>
    <mergeCell ref="Q4:S4"/>
    <mergeCell ref="A5:C5"/>
    <mergeCell ref="D5:G5"/>
    <mergeCell ref="A1:G1"/>
    <mergeCell ref="A3:C3"/>
    <mergeCell ref="D3:G3"/>
    <mergeCell ref="O3:P3"/>
    <mergeCell ref="Q3:S3"/>
  </mergeCells>
  <conditionalFormatting sqref="A9">
    <cfRule type="colorScale" priority="1">
      <colorScale>
        <cfvo type="min"/>
        <cfvo type="percentile" val="50"/>
        <cfvo type="max"/>
        <color rgb="FFF8696B"/>
        <color rgb="FFFFEB84"/>
        <color rgb="FF63BE7B"/>
      </colorScale>
    </cfRule>
  </conditionalFormatting>
  <conditionalFormatting sqref="B10:AF11">
    <cfRule type="expression" dxfId="171" priority="19">
      <formula>WEEKDAY(B10,2)&gt;5</formula>
    </cfRule>
  </conditionalFormatting>
  <pageMargins left="0.70866141732283472" right="0.70866141732283472" top="0.78740157480314954" bottom="0.78740157480314954" header="0.31496062992125984" footer="0.31496062992125984"/>
  <pageSetup paperSize="9" scale="59" orientation="landscape"/>
  <headerFooter>
    <oddHeader>&amp;L&amp;"Arial,Fett"&amp;12TIME RECORDING FOR AN EU GRANT</oddHeader>
  </headerFooter>
  <extLst>
    <ext xmlns:x14="http://schemas.microsoft.com/office/spreadsheetml/2009/9/main" uri="{78C0D931-6437-407d-A8EE-F0AAD7539E65}">
      <x14:conditionalFormattings>
        <x14:conditionalFormatting xmlns:xm="http://schemas.microsoft.com/office/excel/2006/main">
          <x14:cfRule type="expression" priority="20" id="{00620031-0051-4132-9350-008A008F002D}">
            <xm:f>AND($B$11&gt;='Start Data'!$E27,$B$11&lt;='Start Data'!$F27,'Start Data'!$G27="x")</xm:f>
            <x14:dxf>
              <fill>
                <patternFill patternType="solid">
                  <fgColor indexed="26"/>
                  <bgColor indexed="26"/>
                </patternFill>
              </fill>
            </x14:dxf>
          </x14:cfRule>
          <xm:sqref>B13:AF27</xm:sqref>
        </x14:conditionalFormatting>
        <x14:conditionalFormatting xmlns:xm="http://schemas.microsoft.com/office/excel/2006/main">
          <x14:cfRule type="expression" priority="18" id="{00F50048-0030-40E8-A4CB-003600C700A6}">
            <xm:f>IF('Start Data'!$B$3='Public Holidays'!$C$2,VLOOKUP(B10,'Public Holidays'!$C$3:$C$21,1,0),0)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7" id="{0019001F-004A-48EC-8A5C-002900D100C9}">
            <xm:f>IF('Start Data'!$B$3='Public Holidays'!$B$2,VLOOKUP(B10,'Public Holidays'!$B$3:$B$21,1,0),0)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6" id="{0077006D-00C2-48FA-A766-009000A900D9}">
            <xm:f>IF('Start Data'!$B$3='Public Holidays'!$D$2,VLOOKUP(B10,'Public Holidays'!$D$3:$D$21,1,0),0)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5" id="{002E0040-0041-4588-863E-00B9009E0045}">
            <xm:f>IF('Start Data'!$B$3='Public Holidays'!$E$2,VLOOKUP(B10,'Public Holidays'!$E$3:$E$21,1,0),0)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4" id="{006F00E6-0004-44A6-BA45-00BB00760009}">
            <xm:f>IF('Start Data'!$B$3='Public Holidays'!$F$2,VLOOKUP(B10,'Public Holidays'!$F$3:$F$21,1,0),0)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3" id="{003200DA-0087-4859-9A34-0068000F00D5}">
            <xm:f>IF('Start Data'!$B$3='Public Holidays'!$G$2,VLOOKUP(B10,'Public Holidays'!$G$3:$G$21,1,0),0)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2" id="{007200A1-00AB-432C-AE48-003E006A0030}">
            <xm:f>IF('Start Data'!$B$3='Public Holidays'!$H$2,VLOOKUP(B10,'Public Holidays'!$H$3:$H$21,1,0),0)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1" id="{00A500FF-0051-4F9C-8176-0010005A0049}">
            <xm:f>IF('Start Data'!$B$3='Public Holidays'!$I$2,VLOOKUP(B10,'Public Holidays'!$I$3:$I$21,1,0),0)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10" id="{009400DD-007C-49BF-BA57-009600BB00C7}">
            <xm:f>IF('Start Data'!$B$3='Public Holidays'!$J$2,VLOOKUP(B10,'Public Holidays'!$J$3:$J$21,1,0),0)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9" id="{00FC0018-002F-46CC-BC71-00550045008C}">
            <xm:f>IF('Start Data'!$B$3='Public Holidays'!$K$2,VLOOKUP(B10,'Public Holidays'!$K$3:$K$21,1,0),0)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8" id="{004B0038-00C8-4201-A24E-002600560099}">
            <xm:f>IF('Start Data'!$B$3='Public Holidays'!$L$2,VLOOKUP(B10,'Public Holidays'!$L$3:$L$21,1,0),0)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7" id="{00610063-001C-4B99-8479-001C00480022}">
            <xm:f>IF('Start Data'!$B$3='Public Holidays'!$M$2,VLOOKUP(B10,'Public Holidays'!$M$3:$M$21,1,0),0)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6" id="{0002002A-00AC-4176-B51F-00CF00F900D7}">
            <xm:f>IF('Start Data'!$B$3='Public Holidays'!$N$2,VLOOKUP(B10,'Public Holidays'!$N$3:$N$21,1,0),0)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5" id="{004700BB-00FF-44AE-843E-00E7007F00F2}">
            <xm:f>IF('Start Data'!$B$3='Public Holidays'!$O$2,VLOOKUP(B10,'Public Holidays'!$O$3:$O$21,1,0),0)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4" id="{00CC00A2-0045-42A9-8F74-000D00E10055}">
            <xm:f>IF('Start Data'!$B$3='Public Holidays'!$P$2,VLOOKUP(B10,'Public Holidays'!$P$3:$P$21,1,0),0)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3" id="{00B10088-00EE-43DA-8D1D-008A00BE008E}">
            <xm:f>IF('Start Data'!$B$3='Public Holidays'!$Q$2,VLOOKUP(B10,'Public Holidays'!$Q$3:$Q$21,1,0),0)</xm:f>
            <x14:dxf>
              <fill>
                <patternFill patternType="solid">
                  <fgColor theme="8" tint="0.79998168889431442"/>
                  <bgColor theme="8" tint="0.79998168889431442"/>
                </patternFill>
              </fill>
            </x14:dxf>
          </x14:cfRule>
          <xm:sqref>B10:AF11</xm:sqref>
        </x14:conditionalFormatting>
        <x14:conditionalFormatting xmlns:xm="http://schemas.microsoft.com/office/excel/2006/main">
          <x14:cfRule type="expression" priority="2" id="{00F6005F-0071-4704-B27C-0047005700E7}">
            <xm:f>VLOOKUP(B10,'Public Holidays'!$B$25:$B$31,1,0)</xm:f>
            <x14:dxf>
              <fill>
                <patternFill patternType="solid">
                  <fgColor theme="8" tint="0.79998168889431442"/>
                  <bgColor theme="8" tint="0.79998168889431442"/>
                </patternFill>
              </fill>
            </x14:dxf>
          </x14:cfRule>
          <xm:sqref>B10:AF11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15</vt:i4>
      </vt:variant>
    </vt:vector>
  </HeadingPairs>
  <TitlesOfParts>
    <vt:vector size="35" baseType="lpstr">
      <vt:lpstr>Disclaimer</vt:lpstr>
      <vt:lpstr>Instructions</vt:lpstr>
      <vt:lpstr>Start Data</vt:lpstr>
      <vt:lpstr>Example</vt:lpstr>
      <vt:lpstr>January</vt:lpstr>
      <vt:lpstr>February</vt:lpstr>
      <vt:lpstr>March</vt:lpstr>
      <vt:lpstr>April</vt:lpstr>
      <vt:lpstr>May</vt:lpstr>
      <vt:lpstr>June</vt:lpstr>
      <vt:lpstr>July</vt:lpstr>
      <vt:lpstr>August</vt:lpstr>
      <vt:lpstr>September</vt:lpstr>
      <vt:lpstr>October</vt:lpstr>
      <vt:lpstr>November</vt:lpstr>
      <vt:lpstr>December</vt:lpstr>
      <vt:lpstr>Total</vt:lpstr>
      <vt:lpstr>Calendar</vt:lpstr>
      <vt:lpstr>Public Holidays</vt:lpstr>
      <vt:lpstr>Type of personnel</vt:lpstr>
      <vt:lpstr>April!Druckbereich</vt:lpstr>
      <vt:lpstr>August!Druckbereich</vt:lpstr>
      <vt:lpstr>December!Druckbereich</vt:lpstr>
      <vt:lpstr>February!Druckbereich</vt:lpstr>
      <vt:lpstr>January!Druckbereich</vt:lpstr>
      <vt:lpstr>July!Druckbereich</vt:lpstr>
      <vt:lpstr>June!Druckbereich</vt:lpstr>
      <vt:lpstr>March!Druckbereich</vt:lpstr>
      <vt:lpstr>May!Druckbereich</vt:lpstr>
      <vt:lpstr>November!Druckbereich</vt:lpstr>
      <vt:lpstr>October!Druckbereich</vt:lpstr>
      <vt:lpstr>September!Druckbereich</vt:lpstr>
      <vt:lpstr>'Start Data'!Druckbereich</vt:lpstr>
      <vt:lpstr>Total!Druckbereich</vt:lpstr>
      <vt:lpstr>Schleswig_Holstein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Scharfenberg, Dorothea</dc:creator>
  <cp:lastModifiedBy>Böttcher,Katja</cp:lastModifiedBy>
  <cp:revision>21</cp:revision>
  <dcterms:created xsi:type="dcterms:W3CDTF">2023-03-21T13:33:44Z</dcterms:created>
  <dcterms:modified xsi:type="dcterms:W3CDTF">2023-11-27T09:52:00Z</dcterms:modified>
</cp:coreProperties>
</file>