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J:\D2\D2_3\D 2.3 - Buchbach, Chiara\Veranstaltungstool Eveeno\"/>
    </mc:Choice>
  </mc:AlternateContent>
  <xr:revisionPtr revIDLastSave="0" documentId="13_ncr:1_{D7D70AD4-C903-4B1E-B4EE-A479933E0A0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usterkalkulation" sheetId="1" r:id="rId1"/>
    <sheet name="Informationen zur Umsatzsteue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1" i="1" l="1"/>
  <c r="D7" i="1" l="1"/>
  <c r="D37" i="1"/>
  <c r="D38" i="1" s="1"/>
  <c r="H39" i="1"/>
  <c r="D10" i="1"/>
  <c r="H12" i="1" s="1"/>
  <c r="D16" i="1"/>
  <c r="D15" i="1"/>
  <c r="D14" i="1"/>
  <c r="D13" i="1"/>
  <c r="B48" i="1"/>
  <c r="D42" i="1" s="1"/>
  <c r="B39" i="1"/>
  <c r="D34" i="1" s="1"/>
  <c r="D35" i="1" s="1"/>
  <c r="H40" i="1" l="1"/>
  <c r="H42" i="1" s="1"/>
  <c r="D46" i="1" s="1"/>
  <c r="D40" i="1"/>
  <c r="D47" i="1" l="1"/>
  <c r="B10" i="1"/>
  <c r="B18" i="1"/>
  <c r="D6" i="1" l="1"/>
  <c r="D9" i="1" s="1"/>
  <c r="D17" i="1" l="1"/>
  <c r="D11" i="1"/>
  <c r="H11" i="1" l="1"/>
  <c r="H14" i="1" s="1"/>
  <c r="D22" i="1" l="1"/>
</calcChain>
</file>

<file path=xl/sharedStrings.xml><?xml version="1.0" encoding="utf-8"?>
<sst xmlns="http://schemas.openxmlformats.org/spreadsheetml/2006/main" count="76" uniqueCount="47">
  <si>
    <t>Musterkalkulation 1</t>
  </si>
  <si>
    <t>Aus Teilnehmerentgelt finanzierte Veranstaltungskosten</t>
  </si>
  <si>
    <t>Raummiete inkl. Nebenkosten (brutto)</t>
  </si>
  <si>
    <t>Leihgebühr für Equipment und Technik (brutto)</t>
  </si>
  <si>
    <t>Vortragshonorare (brutto)</t>
  </si>
  <si>
    <t>Übernachtungs- und Reisekosten des Referenten (brutto)</t>
  </si>
  <si>
    <t>Kaffee, Tee und Gebäck (netto)</t>
  </si>
  <si>
    <t>Lunch (netto)</t>
  </si>
  <si>
    <t>Dinner (netto)</t>
  </si>
  <si>
    <t>musikalische Begleitung während des Dinners (netto)</t>
  </si>
  <si>
    <t>Stadtführung (netto)</t>
  </si>
  <si>
    <t>Gesamt</t>
  </si>
  <si>
    <t>geschätzte Teilnehmendenanzahl</t>
  </si>
  <si>
    <t>19% Umsatzsteuer</t>
  </si>
  <si>
    <t>Nettokosten je Teilnehmender</t>
  </si>
  <si>
    <t>Bruttokosten je Teilnehmender</t>
  </si>
  <si>
    <t>0% Umsatzsteuer</t>
  </si>
  <si>
    <t>Datum</t>
  </si>
  <si>
    <t>steuerpflichtiger Teil*</t>
  </si>
  <si>
    <t>steuerfreier Teil**</t>
  </si>
  <si>
    <t>**steuerbefreit gem. § 4 Nr. 22 UStG</t>
  </si>
  <si>
    <t xml:space="preserve">Musterrechnung </t>
  </si>
  <si>
    <t>Musterkalkulation 2</t>
  </si>
  <si>
    <t>Aus Drittmitteln finanzierte Veranstaltungskosten (z. B. DFG Tagungsförderung)</t>
  </si>
  <si>
    <t xml:space="preserve">z. B. über Eveeno eingesammelt </t>
  </si>
  <si>
    <t xml:space="preserve">Wir bitten um Begleichung innerhalb von 14 Tagen </t>
  </si>
  <si>
    <t>ab Rechnungsdatum auf das u. g. Konto</t>
  </si>
  <si>
    <t xml:space="preserve">Freundliche Grüße </t>
  </si>
  <si>
    <t>Teilnahme an Konferenz XY</t>
  </si>
  <si>
    <t>*enthält Umsatzsteuer i. H. v. 10,69€</t>
  </si>
  <si>
    <t>steuerpflichtiger Teil</t>
  </si>
  <si>
    <t>zzgl. 19% Umsatzsteuer</t>
  </si>
  <si>
    <t>Gesamteinnahmen steuerfreier SAP-Auftrag (600…)</t>
  </si>
  <si>
    <t>Umsätze aus der Vereinnahmung des Teilnehmerentgelts</t>
  </si>
  <si>
    <t>Gesamteinnahmen steuerpflichtiger SAP-Auftrag (842…)</t>
  </si>
  <si>
    <t>Gesamtausgaben steuerfreier SAP-Auftrag (600…)</t>
  </si>
  <si>
    <t xml:space="preserve">Gesamtkosten (brutto) </t>
  </si>
  <si>
    <t xml:space="preserve">Gesamtkosten (netto) </t>
  </si>
  <si>
    <t>Gesamtausgaben SAP-Drittmittelprojekt (z. B. 622…)</t>
  </si>
  <si>
    <t>Gesamteinnahmen SAP-Drittmittelprojekt (z. B.  622…)</t>
  </si>
  <si>
    <t>Gesamtausgaben steuerpflichtiger SAP-Auftrag (842…)</t>
  </si>
  <si>
    <t>Eveeno-Gebühr (4,9 % des Ticketpreises)</t>
  </si>
  <si>
    <t>je Ticket</t>
  </si>
  <si>
    <t>Gesamt bei 200 Tickets</t>
  </si>
  <si>
    <t>4,9% Eveeno Gebühr netto</t>
  </si>
  <si>
    <t>Eveeno Gebühr brutto</t>
  </si>
  <si>
    <t>Gesamtkosten (netto)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</si>
</sst>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/>
    <xf numFmtId="0" fontId="3" fillId="0" borderId="0" xfId="0" applyFont="1"/>
    <xf numFmtId="44" fontId="0" fillId="0" borderId="0" xfId="1" applyFont="1"/>
    <xf numFmtId="44" fontId="0" fillId="0" borderId="0" xfId="0" applyNumberFormat="1"/>
    <xf numFmtId="0" fontId="2" fillId="0" borderId="2" xfId="0" applyFont="1" applyBorder="1"/>
    <xf numFmtId="0" fontId="2" fillId="0" borderId="3" xfId="0" applyFont="1" applyBorder="1"/>
    <xf numFmtId="0" fontId="0" fillId="0" borderId="4" xfId="0" applyBorder="1"/>
    <xf numFmtId="0" fontId="0" fillId="0" borderId="5" xfId="0" applyBorder="1"/>
    <xf numFmtId="4" fontId="0" fillId="0" borderId="5" xfId="0" applyNumberFormat="1" applyBorder="1"/>
    <xf numFmtId="0" fontId="2" fillId="0" borderId="4" xfId="0" applyFont="1" applyBorder="1"/>
    <xf numFmtId="4" fontId="2" fillId="0" borderId="5" xfId="0" applyNumberFormat="1" applyFont="1" applyBorder="1"/>
    <xf numFmtId="0" fontId="3" fillId="0" borderId="4" xfId="0" applyFont="1" applyBorder="1"/>
    <xf numFmtId="0" fontId="0" fillId="0" borderId="7" xfId="0" applyBorder="1"/>
    <xf numFmtId="0" fontId="4" fillId="0" borderId="4" xfId="0" applyFont="1" applyBorder="1"/>
    <xf numFmtId="0" fontId="0" fillId="0" borderId="6" xfId="0" applyBorder="1"/>
    <xf numFmtId="0" fontId="5" fillId="0" borderId="4" xfId="0" applyFont="1" applyBorder="1"/>
    <xf numFmtId="0" fontId="0" fillId="0" borderId="8" xfId="0" applyBorder="1"/>
    <xf numFmtId="0" fontId="0" fillId="2" borderId="0" xfId="0" applyFill="1"/>
    <xf numFmtId="44" fontId="0" fillId="2" borderId="0" xfId="1" applyFont="1" applyFill="1"/>
    <xf numFmtId="0" fontId="0" fillId="2" borderId="1" xfId="0" applyFill="1" applyBorder="1"/>
    <xf numFmtId="44" fontId="0" fillId="2" borderId="1" xfId="1" applyFont="1" applyFill="1" applyBorder="1"/>
    <xf numFmtId="0" fontId="2" fillId="2" borderId="0" xfId="0" applyFont="1" applyFill="1"/>
    <xf numFmtId="44" fontId="2" fillId="2" borderId="0" xfId="1" applyFont="1" applyFill="1"/>
    <xf numFmtId="44" fontId="0" fillId="2" borderId="0" xfId="0" applyNumberFormat="1" applyFill="1"/>
    <xf numFmtId="44" fontId="0" fillId="2" borderId="1" xfId="0" applyNumberFormat="1" applyFill="1" applyBorder="1"/>
    <xf numFmtId="44" fontId="2" fillId="2" borderId="0" xfId="0" applyNumberFormat="1" applyFont="1" applyFill="1"/>
    <xf numFmtId="0" fontId="0" fillId="3" borderId="0" xfId="0" applyFill="1"/>
    <xf numFmtId="44" fontId="0" fillId="3" borderId="0" xfId="1" applyFont="1" applyFill="1"/>
    <xf numFmtId="0" fontId="0" fillId="3" borderId="1" xfId="0" applyFill="1" applyBorder="1"/>
    <xf numFmtId="44" fontId="0" fillId="3" borderId="1" xfId="1" applyFont="1" applyFill="1" applyBorder="1"/>
    <xf numFmtId="0" fontId="2" fillId="3" borderId="0" xfId="0" applyFont="1" applyFill="1"/>
    <xf numFmtId="44" fontId="2" fillId="3" borderId="0" xfId="0" applyNumberFormat="1" applyFont="1" applyFill="1"/>
    <xf numFmtId="44" fontId="0" fillId="3" borderId="0" xfId="0" applyNumberFormat="1" applyFill="1"/>
    <xf numFmtId="4" fontId="0" fillId="2" borderId="5" xfId="0" applyNumberFormat="1" applyFill="1" applyBorder="1"/>
    <xf numFmtId="4" fontId="0" fillId="3" borderId="5" xfId="0" applyNumberFormat="1" applyFill="1" applyBorder="1"/>
    <xf numFmtId="0" fontId="2" fillId="4" borderId="0" xfId="0" applyFont="1" applyFill="1"/>
    <xf numFmtId="0" fontId="0" fillId="4" borderId="0" xfId="0" applyFill="1"/>
    <xf numFmtId="44" fontId="0" fillId="4" borderId="0" xfId="1" applyFont="1" applyFill="1"/>
    <xf numFmtId="0" fontId="0" fillId="4" borderId="1" xfId="0" applyFill="1" applyBorder="1"/>
    <xf numFmtId="44" fontId="0" fillId="4" borderId="1" xfId="1" applyFont="1" applyFill="1" applyBorder="1"/>
    <xf numFmtId="44" fontId="2" fillId="4" borderId="0" xfId="1" applyFont="1" applyFill="1"/>
    <xf numFmtId="44" fontId="2" fillId="4" borderId="0" xfId="0" applyNumberFormat="1" applyFont="1" applyFill="1"/>
    <xf numFmtId="0" fontId="3" fillId="3" borderId="0" xfId="0" applyFont="1" applyFill="1"/>
    <xf numFmtId="0" fontId="2" fillId="5" borderId="0" xfId="0" applyFont="1" applyFill="1"/>
    <xf numFmtId="0" fontId="0" fillId="5" borderId="0" xfId="0" applyFill="1"/>
    <xf numFmtId="44" fontId="0" fillId="5" borderId="0" xfId="1" applyFont="1" applyFill="1"/>
    <xf numFmtId="44" fontId="0" fillId="5" borderId="0" xfId="0" applyNumberFormat="1" applyFill="1"/>
    <xf numFmtId="4" fontId="0" fillId="0" borderId="0" xfId="0" applyNumberFormat="1"/>
    <xf numFmtId="4" fontId="0" fillId="0" borderId="8" xfId="0" applyNumberFormat="1" applyBorder="1"/>
    <xf numFmtId="44" fontId="2" fillId="0" borderId="0" xfId="0" applyNumberFormat="1" applyFont="1"/>
    <xf numFmtId="44" fontId="0" fillId="3" borderId="1" xfId="0" applyNumberFormat="1" applyFill="1" applyBorder="1"/>
    <xf numFmtId="44" fontId="2" fillId="3" borderId="1" xfId="0" applyNumberFormat="1" applyFont="1" applyFill="1" applyBorder="1"/>
    <xf numFmtId="0" fontId="2" fillId="3" borderId="1" xfId="0" applyFont="1" applyFill="1" applyBorder="1"/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0</xdr:row>
      <xdr:rowOff>114299</xdr:rowOff>
    </xdr:from>
    <xdr:ext cx="14230350" cy="10048876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52400" y="114299"/>
          <a:ext cx="14230350" cy="10048876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de-DE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Bei bestimmten Konstellationen kommt es zu einer Umsatzsteuerpflicht der Teilnahmeentgelte.</a:t>
          </a:r>
        </a:p>
        <a:p>
          <a: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Bei der Vereinnahmung von Teilnahmeentgelten im Rahmen einer wiss. Veranstaltung befinden wir uns steuerrechtlich gesehen im „wirtschaftlichen“ Bereich. </a:t>
          </a:r>
        </a:p>
        <a:p>
          <a: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Das bedeutet nichts anderes, als dass wir im Wettbewerb zu privatrechtlich organisierten Anbietern stehen. </a:t>
          </a:r>
        </a:p>
        <a:p>
          <a: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Umsatzsteuerrechtliche Würdigung:</a:t>
          </a:r>
        </a:p>
        <a:p>
          <a: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Es besteht eine weitgehende </a:t>
          </a:r>
          <a:r>
            <a:rPr lang="de-DE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Befreiung gem. § 4 Nr. 22 lit. a UStG.</a:t>
          </a:r>
          <a: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Umsatzsteuerfrei sind danach: </a:t>
          </a:r>
        </a:p>
        <a:p>
          <a: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pPr lvl="0"/>
          <a: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 die Vorträge, Kurse und anderen Veranstaltungen wissenschaftlicher oder belehrender Art, (nicht Veranstaltungen, die einen überwiegend geselligen Charakter haben wie z. B. Absolventenfeiern</a:t>
          </a:r>
        </a:p>
        <a:p>
          <a:pPr lvl="0"/>
          <a: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de-DE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die von juristischen Personen des öffentlichen Rechts, (…) durchgeführt werden, </a:t>
          </a:r>
        </a:p>
        <a:p>
          <a:pPr lvl="0"/>
          <a: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 wenn die Einnahmen überwiegend zur Deckung der Kosten verwendet werden. </a:t>
          </a:r>
        </a:p>
        <a:p>
          <a: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Die Umsatzsteuerbefreiung umfasst: </a:t>
          </a:r>
        </a:p>
        <a:p>
          <a: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pPr lvl="0"/>
          <a: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 Raummiete, Technikmiete, Referentenhonorare, Druck von Tagungsflyern (Achtung: Bei Finanzierung aus Werbung ggf. steuerpflichtiges Sponsoring!), </a:t>
          </a:r>
        </a:p>
        <a:p>
          <a:pPr lvl="0"/>
          <a: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Personalkosten, Gemeinkosten wie Strom, Wasser, Reinigungskosten…</a:t>
          </a:r>
        </a:p>
        <a:p>
          <a:pPr lvl="0"/>
          <a: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 Ggf. Übernachtungskosten des Referenten, da hier keine Leistung gegenüber den Teilnehmenden vorliegt. </a:t>
          </a:r>
        </a:p>
        <a:p>
          <a: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Die Befreiung umfasst nicht: </a:t>
          </a:r>
        </a:p>
        <a:p>
          <a: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pPr lvl="0"/>
          <a: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 Verpflegung für die Teilnehmenden z. B. in Form eines gemeinsamen Restaurantbesuchs oder eines Konferenzdinners (Ausnahme siehe unten). </a:t>
          </a:r>
        </a:p>
        <a:p>
          <a:pPr lvl="0"/>
          <a: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-Transfer zur Veranstaltungsort </a:t>
          </a:r>
        </a:p>
        <a:p>
          <a:pPr lvl="0"/>
          <a: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 Übernachtungsleistungen für die Teilnehmenden </a:t>
          </a:r>
          <a:b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de-DE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(Achtung beim Vorsteuerabzug: Übernachtungsleistungen 7%, Verpflegungsleistungen 19%; wir empfehlen, dass die Teilnehmenden sich selbst um die Hotelbuchung kümmern und die Rechnung auch selbst bezahlen)</a:t>
          </a:r>
        </a:p>
        <a:p>
          <a:pPr lvl="0"/>
          <a: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 Rahmenprogramm (z. B. Stadtrundfahrt, Museumsbesuche, musikalische Begleitung etc.) </a:t>
          </a:r>
        </a:p>
        <a:p>
          <a: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Die Verpflegung von Seminarteilnehmern während der Veranstaltung ist allenfalls bei geringfügigen Verpflegungsleistungen nach § 4 Nr. 22 Buchst. a steuerfrei (BFH, Urteil vom 7. 10. 2010 - V R 12/10). </a:t>
          </a:r>
        </a:p>
        <a:p>
          <a: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Von Geringfügigkeit kann man ausgehen, wenn in Pausen Kaffee / Tee und Gebäck gereicht werden. Maximal Speisen wie belegte Brötchen oder eine Suppe. </a:t>
          </a:r>
        </a:p>
        <a:p>
          <a: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de-DE" sz="1100" u="sng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Je Teilnehmer*in und Tag</a:t>
          </a:r>
          <a: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gehen wir intern bei </a:t>
          </a:r>
          <a:r>
            <a:rPr lang="de-DE" sz="1100" u="sng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15 €</a:t>
          </a:r>
          <a: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von „geringfügig“ aus. Darüberhinausgehende Bewirtungsaufwendungen sind der steuerpflichtigen Sphäre zuzuordnen. </a:t>
          </a:r>
        </a:p>
        <a:p>
          <a: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Um eine komplexe Rechnungsstellung und Kalkulation zu vermeiden, empfehle</a:t>
          </a:r>
          <a:r>
            <a:rPr lang="de-DE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n wir </a:t>
          </a:r>
          <a: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in diesem Fall den gesamten Bewirtungsaufwand der steuerrelevanten Sphäre zu zuzuordnen.   </a:t>
          </a:r>
        </a:p>
        <a:p>
          <a: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Die </a:t>
          </a:r>
          <a:r>
            <a:rPr lang="de-DE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Bewirtungsrichtlinie</a:t>
          </a:r>
          <a: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und der </a:t>
          </a:r>
          <a:r>
            <a:rPr lang="de-DE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Leitfaden der JLU für ein nachhaltigeres Veranstaltungsmanagement </a:t>
          </a:r>
          <a: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sind immer zu beachten! </a:t>
          </a:r>
        </a:p>
        <a:p>
          <a: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Damit ergeben sich umsatzsteuerrechtlich drei Fälle von Veranstaltungen mit Teilnehmerentgelten:</a:t>
          </a:r>
        </a:p>
        <a:p>
          <a: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pPr lvl="0"/>
          <a: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1.</a:t>
          </a:r>
          <a:r>
            <a:rPr lang="de-DE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Umsatzsteuerfreie Veranstaltungen, wenn für die Teilnahmeentgelte nur umsatzsteuerfreie Leistungen erbracht werden</a:t>
          </a:r>
        </a:p>
        <a:p>
          <a:pPr lvl="0"/>
          <a: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2.</a:t>
          </a:r>
          <a:r>
            <a:rPr lang="de-DE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Umsatzsteuerpflichtige Veranstaltungen, wenn für die Teilnahmeentgelte nur umsatzsteuerpflichtige Leistungen erbracht werden</a:t>
          </a:r>
        </a:p>
        <a:p>
          <a:pPr lvl="0"/>
          <a: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3.</a:t>
          </a:r>
          <a:r>
            <a:rPr lang="de-DE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eine Aufteilung der Teilnahmeentgelte in einen umsatzsteuerfreien und einen umsatzsteuerpflichtigen Anteil, wenn für die Teilnehmerbeiträge sowohl umsatzsteuerfreie als auch umsatzsteuerpflichtige Leistungen erbracht werden</a:t>
          </a:r>
        </a:p>
        <a:p>
          <a: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Um Vorsteuerabzug für die Tagungsnebenkosten geltend machen zu können, werden die zugehörigen eingehenden Rechnungen mit dem Steuerschlüssel V6 für 19% enthaltene Umsatzsteuer bzw. V2 für 7% enthaltene Umsatzsteuer gebucht. </a:t>
          </a:r>
        </a:p>
        <a:p>
          <a: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Dem Projekt werden dann nur die Nettobeträge belastet. Beachten Sie, dass bei der </a:t>
          </a:r>
          <a:r>
            <a:rPr lang="de-DE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Abrechnung via Vorlagerechnung </a:t>
          </a:r>
          <a: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kein Vorsteuerabzug möglich ist.</a:t>
          </a:r>
        </a:p>
        <a:p>
          <a: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endParaRPr lang="de-DE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Bitte beantragen sie über das Formular Stammdatenblatt (</a:t>
          </a:r>
          <a:r>
            <a:rPr lang="de-DE" sz="1100" u="sng">
              <a:solidFill>
                <a:schemeClr val="tx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https://www.uni-giessen.de/de/org/admin/dez/d/2/projekt-jlu_intern</a:t>
          </a:r>
          <a: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) je Finanzierungsquelle einen entsprechenden Auftrag im SAP-System. </a:t>
          </a:r>
        </a:p>
        <a:p>
          <a:endParaRPr lang="de-DE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Bei Veranstaltungen gem. der o. g. Ziffer 3 sind zwei SAP-Aufträge zur Abbildung der Teilnahmeentgelte notwendig, da wir den nicht steuerpflichtigen Teil vom steuerpflichtigen Teil separieren</a:t>
          </a:r>
          <a:r>
            <a:rPr lang="de-DE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müssen. </a:t>
          </a:r>
        </a:p>
        <a:p>
          <a:endParaRPr lang="de-DE" sz="1100" baseline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de-DE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Bei der (Teil-)Finanzierung aus Sponsoring oder einer Drittmittelförderung, ist jeweils ein weiterer SAP-Auftrag notwendig. </a:t>
          </a:r>
          <a:endParaRPr lang="de-DE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2"/>
  <sheetViews>
    <sheetView tabSelected="1" zoomScale="58" zoomScaleNormal="80" workbookViewId="0">
      <selection activeCell="D31" sqref="D31"/>
    </sheetView>
  </sheetViews>
  <sheetFormatPr baseColWidth="10" defaultRowHeight="14.5" x14ac:dyDescent="0.35"/>
  <cols>
    <col min="1" max="1" width="59" bestFit="1" customWidth="1"/>
    <col min="2" max="2" width="16.453125" bestFit="1" customWidth="1"/>
    <col min="3" max="3" width="12" bestFit="1" customWidth="1"/>
    <col min="4" max="4" width="36" customWidth="1"/>
    <col min="5" max="5" width="50" bestFit="1" customWidth="1"/>
    <col min="6" max="6" width="29.26953125" bestFit="1" customWidth="1"/>
    <col min="7" max="7" width="41.81640625" bestFit="1" customWidth="1"/>
    <col min="8" max="8" width="9.26953125" bestFit="1" customWidth="1"/>
    <col min="9" max="9" width="6.81640625" bestFit="1" customWidth="1"/>
    <col min="12" max="12" width="14" bestFit="1" customWidth="1"/>
  </cols>
  <sheetData>
    <row r="1" spans="1:8" x14ac:dyDescent="0.35">
      <c r="A1" s="1" t="s">
        <v>0</v>
      </c>
    </row>
    <row r="3" spans="1:8" x14ac:dyDescent="0.35">
      <c r="A3" s="1" t="s">
        <v>1</v>
      </c>
      <c r="D3" s="1" t="s">
        <v>33</v>
      </c>
    </row>
    <row r="4" spans="1:8" x14ac:dyDescent="0.35">
      <c r="A4" s="2" t="s">
        <v>24</v>
      </c>
    </row>
    <row r="6" spans="1:8" x14ac:dyDescent="0.35">
      <c r="A6" s="18" t="s">
        <v>2</v>
      </c>
      <c r="B6" s="19">
        <v>5000</v>
      </c>
      <c r="D6" s="24">
        <f>B10</f>
        <v>16500</v>
      </c>
      <c r="E6" s="18" t="s">
        <v>36</v>
      </c>
      <c r="G6" s="5" t="s">
        <v>21</v>
      </c>
      <c r="H6" s="6" t="s">
        <v>17</v>
      </c>
    </row>
    <row r="7" spans="1:8" x14ac:dyDescent="0.35">
      <c r="A7" s="18" t="s">
        <v>3</v>
      </c>
      <c r="B7" s="19">
        <v>500</v>
      </c>
      <c r="D7" s="24">
        <f>D6/B20</f>
        <v>82.5</v>
      </c>
      <c r="E7" s="18" t="s">
        <v>14</v>
      </c>
      <c r="G7" s="7"/>
      <c r="H7" s="8"/>
    </row>
    <row r="8" spans="1:8" x14ac:dyDescent="0.35">
      <c r="A8" s="18" t="s">
        <v>4</v>
      </c>
      <c r="B8" s="19">
        <v>10000</v>
      </c>
      <c r="D8" s="24">
        <v>9.25</v>
      </c>
      <c r="E8" s="18" t="s">
        <v>45</v>
      </c>
      <c r="G8" s="7"/>
      <c r="H8" s="8"/>
    </row>
    <row r="9" spans="1:8" x14ac:dyDescent="0.35">
      <c r="A9" s="20" t="s">
        <v>5</v>
      </c>
      <c r="B9" s="21">
        <v>1000</v>
      </c>
      <c r="D9" s="25">
        <f>D7*0</f>
        <v>0</v>
      </c>
      <c r="E9" s="20" t="s">
        <v>16</v>
      </c>
      <c r="G9" s="7" t="s">
        <v>28</v>
      </c>
      <c r="H9" s="8"/>
    </row>
    <row r="10" spans="1:8" x14ac:dyDescent="0.35">
      <c r="A10" s="22" t="s">
        <v>35</v>
      </c>
      <c r="B10" s="23">
        <f>SUM(B6:B9)</f>
        <v>16500</v>
      </c>
      <c r="D10" s="24">
        <f>D7+D8+D9</f>
        <v>91.75</v>
      </c>
      <c r="E10" s="18" t="s">
        <v>15</v>
      </c>
      <c r="G10" s="7"/>
      <c r="H10" s="8"/>
    </row>
    <row r="11" spans="1:8" x14ac:dyDescent="0.35">
      <c r="B11" s="3"/>
      <c r="D11" s="26">
        <f>D10*B20</f>
        <v>18350</v>
      </c>
      <c r="E11" s="22" t="s">
        <v>32</v>
      </c>
      <c r="G11" s="7" t="s">
        <v>18</v>
      </c>
      <c r="H11" s="35">
        <f>D16</f>
        <v>66.9375</v>
      </c>
    </row>
    <row r="12" spans="1:8" x14ac:dyDescent="0.35">
      <c r="G12" s="7" t="s">
        <v>19</v>
      </c>
      <c r="H12" s="34">
        <f>D10</f>
        <v>91.75</v>
      </c>
    </row>
    <row r="13" spans="1:8" x14ac:dyDescent="0.35">
      <c r="A13" s="27" t="s">
        <v>6</v>
      </c>
      <c r="B13" s="28">
        <v>150</v>
      </c>
      <c r="D13" s="33">
        <f>B18</f>
        <v>11250</v>
      </c>
      <c r="E13" s="27" t="s">
        <v>37</v>
      </c>
      <c r="G13" s="7"/>
      <c r="H13" s="9"/>
    </row>
    <row r="14" spans="1:8" x14ac:dyDescent="0.35">
      <c r="A14" s="27" t="s">
        <v>7</v>
      </c>
      <c r="B14" s="28">
        <v>2000</v>
      </c>
      <c r="D14" s="33">
        <f>D13/B20</f>
        <v>56.25</v>
      </c>
      <c r="E14" s="27" t="s">
        <v>14</v>
      </c>
      <c r="G14" s="10" t="s">
        <v>11</v>
      </c>
      <c r="H14" s="11">
        <f>SUM(H11:H13)</f>
        <v>158.6875</v>
      </c>
    </row>
    <row r="15" spans="1:8" x14ac:dyDescent="0.35">
      <c r="A15" s="27" t="s">
        <v>8</v>
      </c>
      <c r="B15" s="28">
        <v>7000</v>
      </c>
      <c r="D15" s="33">
        <f>D14*0.19</f>
        <v>10.6875</v>
      </c>
      <c r="E15" s="27" t="s">
        <v>13</v>
      </c>
      <c r="G15" s="10"/>
      <c r="H15" s="11"/>
    </row>
    <row r="16" spans="1:8" x14ac:dyDescent="0.35">
      <c r="A16" s="27" t="s">
        <v>9</v>
      </c>
      <c r="B16" s="28">
        <v>500</v>
      </c>
      <c r="D16" s="51">
        <f>+D14+D15</f>
        <v>66.9375</v>
      </c>
      <c r="E16" s="29" t="s">
        <v>15</v>
      </c>
      <c r="G16" s="7"/>
      <c r="H16" s="8"/>
    </row>
    <row r="17" spans="1:12" x14ac:dyDescent="0.35">
      <c r="A17" s="29" t="s">
        <v>10</v>
      </c>
      <c r="B17" s="30">
        <v>1600</v>
      </c>
      <c r="D17" s="32">
        <f>+D16*200</f>
        <v>13387.5</v>
      </c>
      <c r="E17" s="31" t="s">
        <v>34</v>
      </c>
      <c r="G17" s="12" t="s">
        <v>29</v>
      </c>
      <c r="H17" s="8"/>
    </row>
    <row r="18" spans="1:12" x14ac:dyDescent="0.35">
      <c r="A18" s="31" t="s">
        <v>40</v>
      </c>
      <c r="B18" s="32">
        <f>SUM(B13:B17)</f>
        <v>11250</v>
      </c>
      <c r="G18" s="12" t="s">
        <v>20</v>
      </c>
      <c r="H18" s="8"/>
    </row>
    <row r="19" spans="1:12" x14ac:dyDescent="0.35">
      <c r="C19" s="4"/>
      <c r="G19" s="7"/>
      <c r="H19" s="8"/>
    </row>
    <row r="20" spans="1:12" x14ac:dyDescent="0.35">
      <c r="A20" s="1" t="s">
        <v>12</v>
      </c>
      <c r="B20" s="1">
        <v>200</v>
      </c>
      <c r="D20" s="44" t="s">
        <v>41</v>
      </c>
      <c r="E20" s="45"/>
      <c r="G20" s="16" t="s">
        <v>25</v>
      </c>
      <c r="H20" s="8"/>
    </row>
    <row r="21" spans="1:12" x14ac:dyDescent="0.35">
      <c r="D21" s="46">
        <f>(H14*4.9%)*1.19</f>
        <v>9.2530681250000004</v>
      </c>
      <c r="E21" s="45" t="s">
        <v>42</v>
      </c>
      <c r="F21" s="4"/>
      <c r="G21" s="16" t="s">
        <v>26</v>
      </c>
      <c r="H21" s="8"/>
    </row>
    <row r="22" spans="1:12" x14ac:dyDescent="0.35">
      <c r="D22" s="47">
        <f>D21*B20</f>
        <v>1850.6136250000002</v>
      </c>
      <c r="E22" s="45" t="s">
        <v>43</v>
      </c>
      <c r="F22" s="4"/>
      <c r="G22" s="7"/>
      <c r="H22" s="8"/>
    </row>
    <row r="23" spans="1:12" x14ac:dyDescent="0.35">
      <c r="F23" s="4"/>
      <c r="G23" s="14" t="s">
        <v>27</v>
      </c>
      <c r="H23" s="8"/>
    </row>
    <row r="24" spans="1:12" x14ac:dyDescent="0.35">
      <c r="D24" s="50"/>
      <c r="G24" s="15"/>
      <c r="H24" s="13"/>
    </row>
    <row r="25" spans="1:12" x14ac:dyDescent="0.35">
      <c r="D25" s="4"/>
      <c r="F25" s="48"/>
    </row>
    <row r="26" spans="1:12" x14ac:dyDescent="0.35">
      <c r="D26" s="4"/>
      <c r="L26" s="4"/>
    </row>
    <row r="27" spans="1:12" ht="15" thickBot="1" x14ac:dyDescent="0.4">
      <c r="A27" s="17"/>
      <c r="B27" s="17"/>
      <c r="C27" s="17"/>
      <c r="D27" s="17"/>
      <c r="E27" s="17"/>
      <c r="F27" s="17"/>
      <c r="G27" s="17"/>
      <c r="H27" s="49"/>
      <c r="I27" s="48"/>
    </row>
    <row r="29" spans="1:12" x14ac:dyDescent="0.35">
      <c r="A29" s="1" t="s">
        <v>22</v>
      </c>
    </row>
    <row r="30" spans="1:12" x14ac:dyDescent="0.35">
      <c r="E30" s="4"/>
    </row>
    <row r="32" spans="1:12" x14ac:dyDescent="0.35">
      <c r="A32" s="31" t="s">
        <v>1</v>
      </c>
      <c r="B32" s="27"/>
    </row>
    <row r="33" spans="1:8" x14ac:dyDescent="0.35">
      <c r="A33" s="43" t="s">
        <v>24</v>
      </c>
      <c r="B33" s="27"/>
    </row>
    <row r="34" spans="1:8" x14ac:dyDescent="0.35">
      <c r="A34" s="27" t="s">
        <v>6</v>
      </c>
      <c r="B34" s="28">
        <v>150</v>
      </c>
      <c r="D34" s="33">
        <f>B39</f>
        <v>11250</v>
      </c>
      <c r="E34" s="27" t="s">
        <v>46</v>
      </c>
      <c r="G34" s="5" t="s">
        <v>21</v>
      </c>
      <c r="H34" s="6" t="s">
        <v>17</v>
      </c>
    </row>
    <row r="35" spans="1:8" x14ac:dyDescent="0.35">
      <c r="A35" s="27" t="s">
        <v>7</v>
      </c>
      <c r="B35" s="28">
        <v>2000</v>
      </c>
      <c r="D35" s="33">
        <f>D34/B51</f>
        <v>56.25</v>
      </c>
      <c r="E35" s="27" t="s">
        <v>14</v>
      </c>
      <c r="G35" s="7"/>
      <c r="H35" s="8"/>
    </row>
    <row r="36" spans="1:8" x14ac:dyDescent="0.35">
      <c r="A36" s="27" t="s">
        <v>8</v>
      </c>
      <c r="B36" s="28">
        <v>7000</v>
      </c>
      <c r="D36" s="33">
        <v>3.48</v>
      </c>
      <c r="E36" s="27" t="s">
        <v>44</v>
      </c>
      <c r="G36" s="7"/>
      <c r="H36" s="8"/>
    </row>
    <row r="37" spans="1:8" x14ac:dyDescent="0.35">
      <c r="A37" s="27" t="s">
        <v>9</v>
      </c>
      <c r="B37" s="28">
        <v>500</v>
      </c>
      <c r="D37" s="33">
        <f>(D35+D36)*0.19</f>
        <v>11.348699999999999</v>
      </c>
      <c r="E37" s="27" t="s">
        <v>13</v>
      </c>
      <c r="G37" s="7" t="s">
        <v>28</v>
      </c>
      <c r="H37" s="8"/>
    </row>
    <row r="38" spans="1:8" x14ac:dyDescent="0.35">
      <c r="A38" s="29" t="s">
        <v>10</v>
      </c>
      <c r="B38" s="30">
        <v>1600</v>
      </c>
      <c r="D38" s="52">
        <f>D35+D36+D37</f>
        <v>71.078699999999998</v>
      </c>
      <c r="E38" s="53" t="s">
        <v>15</v>
      </c>
      <c r="G38" s="7"/>
      <c r="H38" s="8"/>
    </row>
    <row r="39" spans="1:8" x14ac:dyDescent="0.35">
      <c r="A39" s="31" t="s">
        <v>40</v>
      </c>
      <c r="B39" s="32">
        <f>SUM(B34:B38)</f>
        <v>11250</v>
      </c>
      <c r="G39" s="7" t="s">
        <v>30</v>
      </c>
      <c r="H39" s="35">
        <f>+D35+D36</f>
        <v>59.73</v>
      </c>
    </row>
    <row r="40" spans="1:8" x14ac:dyDescent="0.35">
      <c r="D40" s="32">
        <f>D35*B51</f>
        <v>11250</v>
      </c>
      <c r="E40" s="31" t="s">
        <v>34</v>
      </c>
      <c r="G40" s="7" t="s">
        <v>31</v>
      </c>
      <c r="H40" s="35">
        <f>D37</f>
        <v>11.348699999999999</v>
      </c>
    </row>
    <row r="41" spans="1:8" x14ac:dyDescent="0.35">
      <c r="G41" s="7"/>
      <c r="H41" s="9"/>
    </row>
    <row r="42" spans="1:8" x14ac:dyDescent="0.35">
      <c r="A42" s="36" t="s">
        <v>23</v>
      </c>
      <c r="B42" s="37"/>
      <c r="D42" s="42">
        <f>B48</f>
        <v>16500</v>
      </c>
      <c r="E42" s="36" t="s">
        <v>39</v>
      </c>
      <c r="G42" s="10" t="s">
        <v>11</v>
      </c>
      <c r="H42" s="11">
        <f>SUM(H39:H41)</f>
        <v>71.078699999999998</v>
      </c>
    </row>
    <row r="43" spans="1:8" x14ac:dyDescent="0.35">
      <c r="A43" s="37"/>
      <c r="B43" s="37"/>
      <c r="G43" s="10"/>
      <c r="H43" s="11"/>
    </row>
    <row r="44" spans="1:8" x14ac:dyDescent="0.35">
      <c r="A44" s="37" t="s">
        <v>2</v>
      </c>
      <c r="B44" s="38">
        <v>5000</v>
      </c>
      <c r="E44" s="4"/>
      <c r="G44" s="7"/>
      <c r="H44" s="8"/>
    </row>
    <row r="45" spans="1:8" x14ac:dyDescent="0.35">
      <c r="A45" s="37" t="s">
        <v>4</v>
      </c>
      <c r="B45" s="38">
        <v>10000</v>
      </c>
      <c r="D45" s="44" t="s">
        <v>41</v>
      </c>
      <c r="E45" s="45"/>
      <c r="G45" s="12"/>
      <c r="H45" s="8"/>
    </row>
    <row r="46" spans="1:8" x14ac:dyDescent="0.35">
      <c r="A46" s="37" t="s">
        <v>3</v>
      </c>
      <c r="B46" s="38">
        <v>500</v>
      </c>
      <c r="D46" s="46">
        <f>H42*4.9%</f>
        <v>3.4828562999999999</v>
      </c>
      <c r="E46" s="45" t="s">
        <v>42</v>
      </c>
      <c r="G46" s="16" t="s">
        <v>25</v>
      </c>
      <c r="H46" s="8"/>
    </row>
    <row r="47" spans="1:8" x14ac:dyDescent="0.35">
      <c r="A47" s="39" t="s">
        <v>5</v>
      </c>
      <c r="B47" s="40">
        <v>1000</v>
      </c>
      <c r="D47" s="47">
        <f>D46*B51</f>
        <v>696.57125999999994</v>
      </c>
      <c r="E47" s="45" t="s">
        <v>43</v>
      </c>
      <c r="F47" s="1"/>
      <c r="G47" s="16" t="s">
        <v>26</v>
      </c>
      <c r="H47" s="8"/>
    </row>
    <row r="48" spans="1:8" x14ac:dyDescent="0.35">
      <c r="A48" s="36" t="s">
        <v>38</v>
      </c>
      <c r="B48" s="41">
        <f>SUM(B44:B47)</f>
        <v>16500</v>
      </c>
      <c r="G48" s="16"/>
      <c r="H48" s="8"/>
    </row>
    <row r="49" spans="1:8" x14ac:dyDescent="0.35">
      <c r="B49" s="3"/>
      <c r="G49" s="14" t="s">
        <v>27</v>
      </c>
      <c r="H49" s="8"/>
    </row>
    <row r="50" spans="1:8" x14ac:dyDescent="0.35">
      <c r="B50" s="3"/>
      <c r="G50" s="7"/>
      <c r="H50" s="8"/>
    </row>
    <row r="51" spans="1:8" x14ac:dyDescent="0.35">
      <c r="A51" s="1" t="s">
        <v>12</v>
      </c>
      <c r="B51" s="1">
        <v>200</v>
      </c>
      <c r="D51" s="4"/>
      <c r="G51" s="14"/>
      <c r="H51" s="8"/>
    </row>
    <row r="52" spans="1:8" x14ac:dyDescent="0.35">
      <c r="G52" s="15"/>
      <c r="H52" s="13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="60" zoomScaleNormal="60" workbookViewId="0">
      <selection activeCell="E61" sqref="E61"/>
    </sheetView>
  </sheetViews>
  <sheetFormatPr baseColWidth="10" defaultRowHeight="14.5" x14ac:dyDescent="0.35"/>
  <sheetData/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Musterkalkulation</vt:lpstr>
      <vt:lpstr>Informationen zur Umsatzsteuer</vt:lpstr>
    </vt:vector>
  </TitlesOfParts>
  <Company>Justus-Liebig-Universität Gießen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Buchbach</dc:creator>
  <cp:lastModifiedBy>Chiara Buchbach</cp:lastModifiedBy>
  <dcterms:created xsi:type="dcterms:W3CDTF">2025-02-25T13:15:58Z</dcterms:created>
  <dcterms:modified xsi:type="dcterms:W3CDTF">2025-03-28T08:02:02Z</dcterms:modified>
</cp:coreProperties>
</file>