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07_Beratung_Service\02_Projektmanagement\BAK-PM\AG_Personalkosten\HEU\02_Version\"/>
    </mc:Choice>
  </mc:AlternateContent>
  <xr:revisionPtr revIDLastSave="0" documentId="13_ncr:1_{85A5AC4C-F813-486A-AD9A-6F56B297209A}" xr6:coauthVersionLast="47" xr6:coauthVersionMax="47" xr10:uidLastSave="{00000000-0000-0000-0000-000000000000}"/>
  <bookViews>
    <workbookView xWindow="-90" yWindow="-90" windowWidth="19380" windowHeight="9765" tabRatio="894" firstSheet="8" activeTab="16" xr2:uid="{00000000-000D-0000-FFFF-FFFF00000000}"/>
  </bookViews>
  <sheets>
    <sheet name="Disclaimer" sheetId="1" r:id="rId1"/>
    <sheet name="Instructions" sheetId="2" r:id="rId2"/>
    <sheet name="Start Data" sheetId="3" r:id="rId3"/>
    <sheet name="Example" sheetId="4" r:id="rId4"/>
    <sheet name="January" sheetId="5" r:id="rId5"/>
    <sheet name="February" sheetId="6" r:id="rId6"/>
    <sheet name="March" sheetId="7" r:id="rId7"/>
    <sheet name="April" sheetId="8" r:id="rId8"/>
    <sheet name="May" sheetId="9" r:id="rId9"/>
    <sheet name="June" sheetId="10" r:id="rId10"/>
    <sheet name="July" sheetId="11" r:id="rId11"/>
    <sheet name="August" sheetId="12" r:id="rId12"/>
    <sheet name="September" sheetId="13" r:id="rId13"/>
    <sheet name="October" sheetId="14" r:id="rId14"/>
    <sheet name="November" sheetId="15" r:id="rId15"/>
    <sheet name="December" sheetId="16" r:id="rId16"/>
    <sheet name="Total" sheetId="17" r:id="rId17"/>
    <sheet name="Calendar" sheetId="18" r:id="rId18"/>
    <sheet name="Public Holidays" sheetId="19" r:id="rId19"/>
    <sheet name="Type of personnel" sheetId="20" r:id="rId20"/>
  </sheets>
  <definedNames>
    <definedName name="_xlnm.Print_Area" localSheetId="7">April!$A$1:$AG$49</definedName>
    <definedName name="_xlnm.Print_Area" localSheetId="11">August!$A$1:$AG$49</definedName>
    <definedName name="_xlnm.Print_Area" localSheetId="15">December!$A$1:$AG$49</definedName>
    <definedName name="_xlnm.Print_Area" localSheetId="5">February!$A$1:$AG$49</definedName>
    <definedName name="_xlnm.Print_Area" localSheetId="4">January!$A$1:$AG$49</definedName>
    <definedName name="_xlnm.Print_Area" localSheetId="10">July!$A$1:$AG$49</definedName>
    <definedName name="_xlnm.Print_Area" localSheetId="9">June!$A$1:$AG$49</definedName>
    <definedName name="_xlnm.Print_Area" localSheetId="6">March!$A$1:$AG$49</definedName>
    <definedName name="_xlnm.Print_Area" localSheetId="8">May!$A$1:$AG$49</definedName>
    <definedName name="_xlnm.Print_Area" localSheetId="14">November!$A$1:$AG$49</definedName>
    <definedName name="_xlnm.Print_Area" localSheetId="13">October!$A$1:$AG$49</definedName>
    <definedName name="_xlnm.Print_Area" localSheetId="12">September!$A$1:$AG$49</definedName>
    <definedName name="_xlnm.Print_Area" localSheetId="2">'Start Data'!$A$2:$I$45</definedName>
    <definedName name="_xlnm.Print_Area" localSheetId="16">Total!$A$1:$Z$34</definedName>
    <definedName name="Schleswig_Holstein">'Public Holidays'!$B$3:$B$21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3" l="1"/>
  <c r="J22" i="3"/>
  <c r="J23" i="3"/>
  <c r="J24" i="3"/>
  <c r="J20" i="3"/>
  <c r="B15" i="3"/>
  <c r="R13" i="17" l="1"/>
  <c r="R14" i="17"/>
  <c r="R15" i="17"/>
  <c r="R16" i="17"/>
  <c r="R17" i="17"/>
  <c r="R18" i="17"/>
  <c r="R19" i="17"/>
  <c r="R20" i="17"/>
  <c r="R21" i="17"/>
  <c r="R22" i="17"/>
  <c r="R23" i="17"/>
  <c r="R24" i="17"/>
  <c r="R25" i="17"/>
  <c r="R26" i="17"/>
  <c r="R12" i="17"/>
  <c r="B40" i="17"/>
  <c r="B41" i="17"/>
  <c r="B42" i="17"/>
  <c r="B43" i="17"/>
  <c r="A40" i="17"/>
  <c r="A41" i="17"/>
  <c r="A42" i="17"/>
  <c r="A43" i="17"/>
  <c r="R27" i="17" l="1"/>
  <c r="R49" i="4" l="1"/>
  <c r="A49" i="4"/>
  <c r="B48" i="19"/>
  <c r="B53" i="19"/>
  <c r="B54" i="19"/>
  <c r="B61" i="19"/>
  <c r="B60" i="19"/>
  <c r="B59" i="19"/>
  <c r="B58" i="19"/>
  <c r="B57" i="19"/>
  <c r="B56" i="19"/>
  <c r="B55" i="19"/>
  <c r="D20" i="3" l="1"/>
  <c r="D2" i="18"/>
  <c r="D1" i="19" s="1"/>
  <c r="D19" i="19" s="1"/>
  <c r="C43" i="17"/>
  <c r="C41" i="17"/>
  <c r="A26" i="17"/>
  <c r="A25" i="17"/>
  <c r="A24" i="17"/>
  <c r="A23" i="17"/>
  <c r="A22" i="17"/>
  <c r="A21" i="17"/>
  <c r="A20" i="17"/>
  <c r="A19" i="17"/>
  <c r="A18" i="17"/>
  <c r="A17" i="17"/>
  <c r="A16" i="17"/>
  <c r="A15" i="17"/>
  <c r="A14" i="17"/>
  <c r="A13" i="17"/>
  <c r="A12" i="17"/>
  <c r="D8" i="17"/>
  <c r="D7" i="17"/>
  <c r="O6" i="17"/>
  <c r="D6" i="17"/>
  <c r="D5" i="17"/>
  <c r="D4" i="17"/>
  <c r="Q3" i="17"/>
  <c r="M11" i="17" s="1"/>
  <c r="D3" i="17"/>
  <c r="R49" i="16"/>
  <c r="A49" i="16"/>
  <c r="AF33" i="16"/>
  <c r="AE33" i="16"/>
  <c r="AD33" i="16"/>
  <c r="AC33" i="16"/>
  <c r="AB33" i="16"/>
  <c r="AA33" i="16"/>
  <c r="Z33" i="16"/>
  <c r="Y33" i="16"/>
  <c r="X33" i="16"/>
  <c r="W33" i="16"/>
  <c r="V33" i="16"/>
  <c r="U33" i="16"/>
  <c r="T33" i="16"/>
  <c r="S33" i="16"/>
  <c r="R33" i="16"/>
  <c r="Q33" i="16"/>
  <c r="P33" i="16"/>
  <c r="O33" i="16"/>
  <c r="N33" i="16"/>
  <c r="M33" i="16"/>
  <c r="M36" i="16" s="1"/>
  <c r="L33" i="16"/>
  <c r="K33" i="16"/>
  <c r="J33" i="16"/>
  <c r="I33" i="16"/>
  <c r="H33" i="16"/>
  <c r="G33" i="16"/>
  <c r="F33" i="16"/>
  <c r="E33" i="16"/>
  <c r="D33" i="16"/>
  <c r="C33" i="16"/>
  <c r="B33" i="16"/>
  <c r="AG32" i="16"/>
  <c r="M31" i="17" s="1"/>
  <c r="AG31" i="16"/>
  <c r="M30" i="17" s="1"/>
  <c r="AG30" i="16"/>
  <c r="M29" i="17" s="1"/>
  <c r="AF28" i="16"/>
  <c r="AE28" i="16"/>
  <c r="AE36" i="16" s="1"/>
  <c r="AD28" i="16"/>
  <c r="AC28" i="16"/>
  <c r="AB28" i="16"/>
  <c r="AA28" i="16"/>
  <c r="Z28" i="16"/>
  <c r="Z36" i="16" s="1"/>
  <c r="Y28" i="16"/>
  <c r="X28" i="16"/>
  <c r="W28" i="16"/>
  <c r="W36" i="16" s="1"/>
  <c r="V28" i="16"/>
  <c r="U28" i="16"/>
  <c r="T28" i="16"/>
  <c r="S28" i="16"/>
  <c r="S36" i="16" s="1"/>
  <c r="R28" i="16"/>
  <c r="Q28" i="16"/>
  <c r="P28" i="16"/>
  <c r="O28" i="16"/>
  <c r="N28" i="16"/>
  <c r="M28" i="16"/>
  <c r="L28" i="16"/>
  <c r="K28" i="16"/>
  <c r="K36" i="16" s="1"/>
  <c r="J28" i="16"/>
  <c r="I28" i="16"/>
  <c r="H28" i="16"/>
  <c r="G28" i="16"/>
  <c r="F28" i="16"/>
  <c r="E28" i="16"/>
  <c r="D28" i="16"/>
  <c r="C28" i="16"/>
  <c r="B28" i="16"/>
  <c r="AG27" i="16"/>
  <c r="M26" i="17" s="1"/>
  <c r="A27" i="16"/>
  <c r="AG26" i="16"/>
  <c r="M25" i="17" s="1"/>
  <c r="A26" i="16"/>
  <c r="AG25" i="16"/>
  <c r="M24" i="17" s="1"/>
  <c r="A25" i="16"/>
  <c r="AG24" i="16"/>
  <c r="M23" i="17" s="1"/>
  <c r="A24" i="16"/>
  <c r="AG23" i="16"/>
  <c r="M22" i="17" s="1"/>
  <c r="A23" i="16"/>
  <c r="AG22" i="16"/>
  <c r="M21" i="17" s="1"/>
  <c r="A22" i="16"/>
  <c r="AG21" i="16"/>
  <c r="M20" i="17" s="1"/>
  <c r="A21" i="16"/>
  <c r="AG20" i="16"/>
  <c r="M19" i="17" s="1"/>
  <c r="A20" i="16"/>
  <c r="AG19" i="16"/>
  <c r="M18" i="17" s="1"/>
  <c r="A19" i="16"/>
  <c r="AG18" i="16"/>
  <c r="M17" i="17" s="1"/>
  <c r="A18" i="16"/>
  <c r="AG17" i="16"/>
  <c r="M16" i="17" s="1"/>
  <c r="A17" i="16"/>
  <c r="AG16" i="16"/>
  <c r="M15" i="17" s="1"/>
  <c r="A16" i="16"/>
  <c r="AG15" i="16"/>
  <c r="M14" i="17" s="1"/>
  <c r="A15" i="16"/>
  <c r="AG14" i="16"/>
  <c r="M13" i="17" s="1"/>
  <c r="A14" i="16"/>
  <c r="AG13" i="16"/>
  <c r="M12" i="17" s="1"/>
  <c r="A13" i="16"/>
  <c r="A9" i="16"/>
  <c r="D8" i="16"/>
  <c r="A8" i="16"/>
  <c r="D7" i="16"/>
  <c r="A7" i="16"/>
  <c r="D6" i="16"/>
  <c r="A6" i="16"/>
  <c r="D5" i="16"/>
  <c r="A5" i="16"/>
  <c r="D4" i="16"/>
  <c r="A4" i="16"/>
  <c r="Q3" i="16"/>
  <c r="D3" i="16"/>
  <c r="A3" i="16"/>
  <c r="R49" i="15"/>
  <c r="A49"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AG32" i="15"/>
  <c r="L31" i="17" s="1"/>
  <c r="AG31" i="15"/>
  <c r="L30" i="17" s="1"/>
  <c r="AG30" i="15"/>
  <c r="L29" i="17" s="1"/>
  <c r="AF28" i="15"/>
  <c r="AE28" i="15"/>
  <c r="AE36" i="15" s="1"/>
  <c r="AD28" i="15"/>
  <c r="AC28" i="15"/>
  <c r="AB28" i="15"/>
  <c r="AB36" i="15" s="1"/>
  <c r="AA28" i="15"/>
  <c r="Z28" i="15"/>
  <c r="Y28" i="15"/>
  <c r="X28" i="15"/>
  <c r="W28" i="15"/>
  <c r="V28" i="15"/>
  <c r="U28" i="15"/>
  <c r="T28" i="15"/>
  <c r="S28" i="15"/>
  <c r="S36" i="15" s="1"/>
  <c r="R28" i="15"/>
  <c r="Q28" i="15"/>
  <c r="P28" i="15"/>
  <c r="P36" i="15" s="1"/>
  <c r="O28" i="15"/>
  <c r="N28" i="15"/>
  <c r="M28" i="15"/>
  <c r="L28" i="15"/>
  <c r="K28" i="15"/>
  <c r="J28" i="15"/>
  <c r="I28" i="15"/>
  <c r="H28" i="15"/>
  <c r="G28" i="15"/>
  <c r="G36" i="15" s="1"/>
  <c r="F28" i="15"/>
  <c r="E28" i="15"/>
  <c r="D28" i="15"/>
  <c r="D36" i="15" s="1"/>
  <c r="C28" i="15"/>
  <c r="B28" i="15"/>
  <c r="AG27" i="15"/>
  <c r="L26" i="17" s="1"/>
  <c r="A27" i="15"/>
  <c r="AG26" i="15"/>
  <c r="L25" i="17" s="1"/>
  <c r="A26" i="15"/>
  <c r="AG25" i="15"/>
  <c r="L24" i="17" s="1"/>
  <c r="A25" i="15"/>
  <c r="AG24" i="15"/>
  <c r="L23" i="17" s="1"/>
  <c r="A24" i="15"/>
  <c r="AG23" i="15"/>
  <c r="L22" i="17" s="1"/>
  <c r="A23" i="15"/>
  <c r="AG22" i="15"/>
  <c r="L21" i="17" s="1"/>
  <c r="A22" i="15"/>
  <c r="AG21" i="15"/>
  <c r="L20" i="17" s="1"/>
  <c r="A21" i="15"/>
  <c r="AG20" i="15"/>
  <c r="L19" i="17" s="1"/>
  <c r="A20" i="15"/>
  <c r="AG19" i="15"/>
  <c r="L18" i="17" s="1"/>
  <c r="A19" i="15"/>
  <c r="AG18" i="15"/>
  <c r="L17" i="17" s="1"/>
  <c r="A18" i="15"/>
  <c r="AG17" i="15"/>
  <c r="L16" i="17" s="1"/>
  <c r="A17" i="15"/>
  <c r="AG16" i="15"/>
  <c r="L15" i="17" s="1"/>
  <c r="A16" i="15"/>
  <c r="AG15" i="15"/>
  <c r="L14" i="17" s="1"/>
  <c r="A15" i="15"/>
  <c r="AG14" i="15"/>
  <c r="L13" i="17" s="1"/>
  <c r="A14" i="15"/>
  <c r="AG13" i="15"/>
  <c r="L12" i="17" s="1"/>
  <c r="A13" i="15"/>
  <c r="A9" i="15"/>
  <c r="D8" i="15"/>
  <c r="A8" i="15"/>
  <c r="D7" i="15"/>
  <c r="A7" i="15"/>
  <c r="D6" i="15"/>
  <c r="A6" i="15"/>
  <c r="D5" i="15"/>
  <c r="A5" i="15"/>
  <c r="D4" i="15"/>
  <c r="A4" i="15"/>
  <c r="Q3" i="15"/>
  <c r="D3" i="15"/>
  <c r="A3" i="15"/>
  <c r="R49" i="14"/>
  <c r="A49" i="14"/>
  <c r="T36" i="14"/>
  <c r="AF33" i="14"/>
  <c r="AE33" i="14"/>
  <c r="AD33" i="14"/>
  <c r="AC33" i="14"/>
  <c r="AB33" i="14"/>
  <c r="AA33" i="14"/>
  <c r="Z33" i="14"/>
  <c r="Y33" i="14"/>
  <c r="X33" i="14"/>
  <c r="W33" i="14"/>
  <c r="V33" i="14"/>
  <c r="U33" i="14"/>
  <c r="U36" i="14" s="1"/>
  <c r="T33" i="14"/>
  <c r="S33" i="14"/>
  <c r="R33" i="14"/>
  <c r="Q33" i="14"/>
  <c r="P33" i="14"/>
  <c r="O33" i="14"/>
  <c r="N33" i="14"/>
  <c r="M33" i="14"/>
  <c r="L33" i="14"/>
  <c r="K33" i="14"/>
  <c r="J33" i="14"/>
  <c r="I33" i="14"/>
  <c r="H33" i="14"/>
  <c r="G33" i="14"/>
  <c r="F33" i="14"/>
  <c r="E33" i="14"/>
  <c r="D33" i="14"/>
  <c r="C33" i="14"/>
  <c r="B33" i="14"/>
  <c r="AG32" i="14"/>
  <c r="K31" i="17" s="1"/>
  <c r="AG31" i="14"/>
  <c r="K30" i="17" s="1"/>
  <c r="AG30" i="14"/>
  <c r="K29" i="17" s="1"/>
  <c r="AF28" i="14"/>
  <c r="AE28" i="14"/>
  <c r="AE36" i="14" s="1"/>
  <c r="AD28" i="14"/>
  <c r="AC28" i="14"/>
  <c r="AB28" i="14"/>
  <c r="AB36" i="14" s="1"/>
  <c r="AA28" i="14"/>
  <c r="AA36" i="14" s="1"/>
  <c r="Z28" i="14"/>
  <c r="Y28" i="14"/>
  <c r="X28" i="14"/>
  <c r="W28" i="14"/>
  <c r="V28" i="14"/>
  <c r="U28" i="14"/>
  <c r="T28" i="14"/>
  <c r="S28" i="14"/>
  <c r="S36" i="14" s="1"/>
  <c r="R28" i="14"/>
  <c r="Q28" i="14"/>
  <c r="P28" i="14"/>
  <c r="O28" i="14"/>
  <c r="O36" i="14" s="1"/>
  <c r="N28" i="14"/>
  <c r="M28" i="14"/>
  <c r="L28" i="14"/>
  <c r="L36" i="14" s="1"/>
  <c r="K28" i="14"/>
  <c r="J28" i="14"/>
  <c r="I28" i="14"/>
  <c r="H28" i="14"/>
  <c r="G28" i="14"/>
  <c r="G36" i="14" s="1"/>
  <c r="F28" i="14"/>
  <c r="E28" i="14"/>
  <c r="D28" i="14"/>
  <c r="D36" i="14" s="1"/>
  <c r="C28" i="14"/>
  <c r="C36" i="14" s="1"/>
  <c r="B28" i="14"/>
  <c r="AG27" i="14"/>
  <c r="K26" i="17" s="1"/>
  <c r="A27" i="14"/>
  <c r="AG26" i="14"/>
  <c r="K25" i="17" s="1"/>
  <c r="A26" i="14"/>
  <c r="AG25" i="14"/>
  <c r="K24" i="17" s="1"/>
  <c r="A25" i="14"/>
  <c r="AG24" i="14"/>
  <c r="K23" i="17" s="1"/>
  <c r="A24" i="14"/>
  <c r="AG23" i="14"/>
  <c r="K22" i="17" s="1"/>
  <c r="A23" i="14"/>
  <c r="AG22" i="14"/>
  <c r="K21" i="17" s="1"/>
  <c r="A22" i="14"/>
  <c r="AG21" i="14"/>
  <c r="K20" i="17" s="1"/>
  <c r="A21" i="14"/>
  <c r="AG20" i="14"/>
  <c r="K19" i="17" s="1"/>
  <c r="A20" i="14"/>
  <c r="AG19" i="14"/>
  <c r="K18" i="17" s="1"/>
  <c r="A19" i="14"/>
  <c r="AG18" i="14"/>
  <c r="K17" i="17" s="1"/>
  <c r="A18" i="14"/>
  <c r="AG17" i="14"/>
  <c r="K16" i="17" s="1"/>
  <c r="A17" i="14"/>
  <c r="AG16" i="14"/>
  <c r="K15" i="17" s="1"/>
  <c r="A16" i="14"/>
  <c r="AG15" i="14"/>
  <c r="K14" i="17" s="1"/>
  <c r="A15" i="14"/>
  <c r="AG14" i="14"/>
  <c r="K13" i="17" s="1"/>
  <c r="A14" i="14"/>
  <c r="AG13" i="14"/>
  <c r="K12" i="17" s="1"/>
  <c r="A13" i="14"/>
  <c r="A9" i="14"/>
  <c r="D8" i="14"/>
  <c r="A8" i="14"/>
  <c r="D7" i="14"/>
  <c r="A7" i="14"/>
  <c r="D6" i="14"/>
  <c r="A6" i="14"/>
  <c r="D5" i="14"/>
  <c r="A5" i="14"/>
  <c r="D4" i="14"/>
  <c r="A4" i="14"/>
  <c r="Q3" i="14"/>
  <c r="D3" i="14"/>
  <c r="A3" i="14"/>
  <c r="R49" i="13"/>
  <c r="A49"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C33" i="13"/>
  <c r="B33" i="13"/>
  <c r="AG32" i="13"/>
  <c r="J31" i="17" s="1"/>
  <c r="AG31" i="13"/>
  <c r="J30" i="17" s="1"/>
  <c r="AG30" i="13"/>
  <c r="J29" i="17" s="1"/>
  <c r="AF28" i="13"/>
  <c r="AE28" i="13"/>
  <c r="AD28" i="13"/>
  <c r="AC28" i="13"/>
  <c r="AB28" i="13"/>
  <c r="AA28" i="13"/>
  <c r="AA36" i="13" s="1"/>
  <c r="Z28" i="13"/>
  <c r="Y28" i="13"/>
  <c r="X28" i="13"/>
  <c r="W28" i="13"/>
  <c r="V28" i="13"/>
  <c r="U28" i="13"/>
  <c r="T28" i="13"/>
  <c r="S28" i="13"/>
  <c r="S36" i="13" s="1"/>
  <c r="R28" i="13"/>
  <c r="Q28" i="13"/>
  <c r="P28" i="13"/>
  <c r="O28" i="13"/>
  <c r="N28" i="13"/>
  <c r="N36" i="13" s="1"/>
  <c r="M28" i="13"/>
  <c r="L28" i="13"/>
  <c r="K28" i="13"/>
  <c r="K36" i="13" s="1"/>
  <c r="J28" i="13"/>
  <c r="I28" i="13"/>
  <c r="H28" i="13"/>
  <c r="G28" i="13"/>
  <c r="F28" i="13"/>
  <c r="E28" i="13"/>
  <c r="D28" i="13"/>
  <c r="C28" i="13"/>
  <c r="C36" i="13" s="1"/>
  <c r="B28" i="13"/>
  <c r="AG27" i="13"/>
  <c r="J26" i="17" s="1"/>
  <c r="A27" i="13"/>
  <c r="AG26" i="13"/>
  <c r="J25" i="17" s="1"/>
  <c r="A26" i="13"/>
  <c r="AG25" i="13"/>
  <c r="J24" i="17" s="1"/>
  <c r="A25" i="13"/>
  <c r="AG24" i="13"/>
  <c r="J23" i="17" s="1"/>
  <c r="A24" i="13"/>
  <c r="AG23" i="13"/>
  <c r="J22" i="17" s="1"/>
  <c r="A23" i="13"/>
  <c r="AG22" i="13"/>
  <c r="J21" i="17" s="1"/>
  <c r="A22" i="13"/>
  <c r="AG21" i="13"/>
  <c r="J20" i="17" s="1"/>
  <c r="A21" i="13"/>
  <c r="AG20" i="13"/>
  <c r="J19" i="17" s="1"/>
  <c r="A20" i="13"/>
  <c r="AG19" i="13"/>
  <c r="J18" i="17" s="1"/>
  <c r="A19" i="13"/>
  <c r="AG18" i="13"/>
  <c r="J17" i="17" s="1"/>
  <c r="A18" i="13"/>
  <c r="AG17" i="13"/>
  <c r="J16" i="17" s="1"/>
  <c r="A17" i="13"/>
  <c r="AG16" i="13"/>
  <c r="J15" i="17" s="1"/>
  <c r="A16" i="13"/>
  <c r="AG15" i="13"/>
  <c r="J14" i="17" s="1"/>
  <c r="A15" i="13"/>
  <c r="AG14" i="13"/>
  <c r="J13" i="17" s="1"/>
  <c r="A14" i="13"/>
  <c r="AG13" i="13"/>
  <c r="J12" i="17" s="1"/>
  <c r="A13" i="13"/>
  <c r="A9" i="13"/>
  <c r="D8" i="13"/>
  <c r="A8" i="13"/>
  <c r="D7" i="13"/>
  <c r="A7" i="13"/>
  <c r="D6" i="13"/>
  <c r="A6" i="13"/>
  <c r="D5" i="13"/>
  <c r="A5" i="13"/>
  <c r="D4" i="13"/>
  <c r="A4" i="13"/>
  <c r="Q3" i="13"/>
  <c r="D3" i="13"/>
  <c r="A3" i="13"/>
  <c r="R49" i="12"/>
  <c r="A49"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B33" i="12"/>
  <c r="AG32" i="12"/>
  <c r="I31" i="17" s="1"/>
  <c r="AG31" i="12"/>
  <c r="I30" i="17" s="1"/>
  <c r="AG30" i="12"/>
  <c r="I29" i="17" s="1"/>
  <c r="AF28" i="12"/>
  <c r="AE28" i="12"/>
  <c r="AE36" i="12" s="1"/>
  <c r="AD28" i="12"/>
  <c r="AD36" i="12" s="1"/>
  <c r="AC28" i="12"/>
  <c r="AB28" i="12"/>
  <c r="AA28" i="12"/>
  <c r="Z28" i="12"/>
  <c r="Y28" i="12"/>
  <c r="X28" i="12"/>
  <c r="W28" i="12"/>
  <c r="V28" i="12"/>
  <c r="V36" i="12" s="1"/>
  <c r="U28" i="12"/>
  <c r="T28" i="12"/>
  <c r="S28" i="12"/>
  <c r="R28" i="12"/>
  <c r="R36" i="12" s="1"/>
  <c r="Q28" i="12"/>
  <c r="P28" i="12"/>
  <c r="O28" i="12"/>
  <c r="N28" i="12"/>
  <c r="M28" i="12"/>
  <c r="L28" i="12"/>
  <c r="K28" i="12"/>
  <c r="J28" i="12"/>
  <c r="J36" i="12" s="1"/>
  <c r="I28" i="12"/>
  <c r="H28" i="12"/>
  <c r="G28" i="12"/>
  <c r="F28" i="12"/>
  <c r="F36" i="12" s="1"/>
  <c r="E28" i="12"/>
  <c r="D28" i="12"/>
  <c r="C28" i="12"/>
  <c r="B28" i="12"/>
  <c r="AG27" i="12"/>
  <c r="I26" i="17" s="1"/>
  <c r="A27" i="12"/>
  <c r="AG26" i="12"/>
  <c r="I25" i="17" s="1"/>
  <c r="A26" i="12"/>
  <c r="AG25" i="12"/>
  <c r="I24" i="17" s="1"/>
  <c r="A25" i="12"/>
  <c r="AG24" i="12"/>
  <c r="I23" i="17" s="1"/>
  <c r="A24" i="12"/>
  <c r="AG23" i="12"/>
  <c r="I22" i="17" s="1"/>
  <c r="A23" i="12"/>
  <c r="AG22" i="12"/>
  <c r="I21" i="17" s="1"/>
  <c r="A22" i="12"/>
  <c r="AG21" i="12"/>
  <c r="I20" i="17" s="1"/>
  <c r="A21" i="12"/>
  <c r="AG20" i="12"/>
  <c r="I19" i="17" s="1"/>
  <c r="A20" i="12"/>
  <c r="AG19" i="12"/>
  <c r="I18" i="17" s="1"/>
  <c r="A19" i="12"/>
  <c r="AG18" i="12"/>
  <c r="I17" i="17" s="1"/>
  <c r="A18" i="12"/>
  <c r="AG17" i="12"/>
  <c r="I16" i="17" s="1"/>
  <c r="A17" i="12"/>
  <c r="AG16" i="12"/>
  <c r="I15" i="17" s="1"/>
  <c r="A16" i="12"/>
  <c r="AG15" i="12"/>
  <c r="I14" i="17" s="1"/>
  <c r="A15" i="12"/>
  <c r="AG14" i="12"/>
  <c r="I13" i="17" s="1"/>
  <c r="A14" i="12"/>
  <c r="AG13" i="12"/>
  <c r="I12" i="17" s="1"/>
  <c r="A13" i="12"/>
  <c r="A9" i="12"/>
  <c r="D8" i="12"/>
  <c r="A8" i="12"/>
  <c r="D7" i="12"/>
  <c r="A7" i="12"/>
  <c r="D6" i="12"/>
  <c r="A6" i="12"/>
  <c r="D5" i="12"/>
  <c r="A5" i="12"/>
  <c r="D4" i="12"/>
  <c r="A4" i="12"/>
  <c r="Q3" i="12"/>
  <c r="D3" i="12"/>
  <c r="A3" i="12"/>
  <c r="R49" i="11"/>
  <c r="A49"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B33" i="11"/>
  <c r="AG32" i="11"/>
  <c r="H31" i="17" s="1"/>
  <c r="AG31" i="11"/>
  <c r="H30" i="17" s="1"/>
  <c r="AG30" i="11"/>
  <c r="H29" i="17" s="1"/>
  <c r="AF28" i="11"/>
  <c r="AF36" i="11" s="1"/>
  <c r="AE28" i="11"/>
  <c r="AD28" i="11"/>
  <c r="AC28" i="11"/>
  <c r="AC36" i="11" s="1"/>
  <c r="AB28" i="11"/>
  <c r="AA28" i="11"/>
  <c r="Z28" i="11"/>
  <c r="Z36" i="11" s="1"/>
  <c r="Y28" i="11"/>
  <c r="Y36" i="11" s="1"/>
  <c r="X28" i="11"/>
  <c r="X36" i="11" s="1"/>
  <c r="W28" i="11"/>
  <c r="V28" i="11"/>
  <c r="U28" i="11"/>
  <c r="U36" i="11" s="1"/>
  <c r="T28" i="11"/>
  <c r="S28" i="11"/>
  <c r="R28" i="11"/>
  <c r="R36" i="11" s="1"/>
  <c r="Q28" i="11"/>
  <c r="Q36" i="11" s="1"/>
  <c r="P28" i="11"/>
  <c r="P36" i="11" s="1"/>
  <c r="O28" i="11"/>
  <c r="N28" i="11"/>
  <c r="M28" i="11"/>
  <c r="M36" i="11" s="1"/>
  <c r="L28" i="11"/>
  <c r="K28" i="11"/>
  <c r="J28" i="11"/>
  <c r="J36" i="11" s="1"/>
  <c r="I28" i="11"/>
  <c r="I36" i="11" s="1"/>
  <c r="H28" i="11"/>
  <c r="H36" i="11" s="1"/>
  <c r="G28" i="11"/>
  <c r="F28" i="11"/>
  <c r="E28" i="11"/>
  <c r="E36" i="11" s="1"/>
  <c r="D28" i="11"/>
  <c r="C28" i="11"/>
  <c r="B28" i="11"/>
  <c r="B36" i="11" s="1"/>
  <c r="AG27" i="11"/>
  <c r="H26" i="17" s="1"/>
  <c r="A27" i="11"/>
  <c r="AG26" i="11"/>
  <c r="H25" i="17" s="1"/>
  <c r="A26" i="11"/>
  <c r="AG25" i="11"/>
  <c r="H24" i="17" s="1"/>
  <c r="A25" i="11"/>
  <c r="AG24" i="11"/>
  <c r="H23" i="17" s="1"/>
  <c r="A24" i="11"/>
  <c r="AG23" i="11"/>
  <c r="H22" i="17" s="1"/>
  <c r="A23" i="11"/>
  <c r="AG22" i="11"/>
  <c r="H21" i="17" s="1"/>
  <c r="A22" i="11"/>
  <c r="AG21" i="11"/>
  <c r="H20" i="17" s="1"/>
  <c r="A21" i="11"/>
  <c r="AG20" i="11"/>
  <c r="H19" i="17" s="1"/>
  <c r="A20" i="11"/>
  <c r="AG19" i="11"/>
  <c r="H18" i="17" s="1"/>
  <c r="A19" i="11"/>
  <c r="AG18" i="11"/>
  <c r="H17" i="17" s="1"/>
  <c r="A18" i="11"/>
  <c r="AG17" i="11"/>
  <c r="H16" i="17" s="1"/>
  <c r="A17" i="11"/>
  <c r="AG16" i="11"/>
  <c r="H15" i="17" s="1"/>
  <c r="A16" i="11"/>
  <c r="AG15" i="11"/>
  <c r="H14" i="17" s="1"/>
  <c r="A15" i="11"/>
  <c r="AG14" i="11"/>
  <c r="H13" i="17" s="1"/>
  <c r="A14" i="11"/>
  <c r="AG13" i="11"/>
  <c r="H12" i="17" s="1"/>
  <c r="A13" i="11"/>
  <c r="A9" i="11"/>
  <c r="D8" i="11"/>
  <c r="A8" i="11"/>
  <c r="D7" i="11"/>
  <c r="A7" i="11"/>
  <c r="D6" i="11"/>
  <c r="A6" i="11"/>
  <c r="D5" i="11"/>
  <c r="A5" i="11"/>
  <c r="D4" i="11"/>
  <c r="A4" i="11"/>
  <c r="Q3" i="11"/>
  <c r="D3" i="11"/>
  <c r="A3" i="11"/>
  <c r="R49" i="10"/>
  <c r="A49"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E36" i="10" s="1"/>
  <c r="D33" i="10"/>
  <c r="C33" i="10"/>
  <c r="B33" i="10"/>
  <c r="AG32" i="10"/>
  <c r="G31" i="17" s="1"/>
  <c r="AG31" i="10"/>
  <c r="G30" i="17" s="1"/>
  <c r="AG30" i="10"/>
  <c r="G29" i="17" s="1"/>
  <c r="AF28" i="10"/>
  <c r="AF36" i="10" s="1"/>
  <c r="AE28" i="10"/>
  <c r="AE36" i="10" s="1"/>
  <c r="AD28" i="10"/>
  <c r="AC28" i="10"/>
  <c r="AB28" i="10"/>
  <c r="AB36" i="10" s="1"/>
  <c r="AA28" i="10"/>
  <c r="Z28" i="10"/>
  <c r="Y28" i="10"/>
  <c r="X28" i="10"/>
  <c r="W28" i="10"/>
  <c r="W36" i="10" s="1"/>
  <c r="V28" i="10"/>
  <c r="U28" i="10"/>
  <c r="T28" i="10"/>
  <c r="T36" i="10" s="1"/>
  <c r="S28" i="10"/>
  <c r="R28" i="10"/>
  <c r="Q28" i="10"/>
  <c r="P28" i="10"/>
  <c r="P36" i="10" s="1"/>
  <c r="O28" i="10"/>
  <c r="O36" i="10" s="1"/>
  <c r="N28" i="10"/>
  <c r="M28" i="10"/>
  <c r="L28" i="10"/>
  <c r="K28" i="10"/>
  <c r="J28" i="10"/>
  <c r="I28" i="10"/>
  <c r="H28" i="10"/>
  <c r="H36" i="10" s="1"/>
  <c r="G28" i="10"/>
  <c r="G36" i="10" s="1"/>
  <c r="F28" i="10"/>
  <c r="E28" i="10"/>
  <c r="D28" i="10"/>
  <c r="D36" i="10" s="1"/>
  <c r="C28" i="10"/>
  <c r="B28" i="10"/>
  <c r="AG27" i="10"/>
  <c r="G26" i="17" s="1"/>
  <c r="A27" i="10"/>
  <c r="AG26" i="10"/>
  <c r="G25" i="17" s="1"/>
  <c r="A26" i="10"/>
  <c r="AG25" i="10"/>
  <c r="G24" i="17" s="1"/>
  <c r="A25" i="10"/>
  <c r="AG24" i="10"/>
  <c r="G23" i="17" s="1"/>
  <c r="A24" i="10"/>
  <c r="AG23" i="10"/>
  <c r="G22" i="17" s="1"/>
  <c r="A23" i="10"/>
  <c r="AG22" i="10"/>
  <c r="G21" i="17" s="1"/>
  <c r="A22" i="10"/>
  <c r="AG21" i="10"/>
  <c r="G20" i="17" s="1"/>
  <c r="A21" i="10"/>
  <c r="AG20" i="10"/>
  <c r="G19" i="17" s="1"/>
  <c r="A20" i="10"/>
  <c r="AG19" i="10"/>
  <c r="G18" i="17" s="1"/>
  <c r="A19" i="10"/>
  <c r="AG18" i="10"/>
  <c r="G17" i="17" s="1"/>
  <c r="A18" i="10"/>
  <c r="AG17" i="10"/>
  <c r="G16" i="17" s="1"/>
  <c r="A17" i="10"/>
  <c r="AG16" i="10"/>
  <c r="G15" i="17" s="1"/>
  <c r="A16" i="10"/>
  <c r="AG15" i="10"/>
  <c r="G14" i="17" s="1"/>
  <c r="A15" i="10"/>
  <c r="AG14" i="10"/>
  <c r="G13" i="17" s="1"/>
  <c r="A14" i="10"/>
  <c r="AG13" i="10"/>
  <c r="G12" i="17" s="1"/>
  <c r="A13" i="10"/>
  <c r="A9" i="10"/>
  <c r="D8" i="10"/>
  <c r="A8" i="10"/>
  <c r="D7" i="10"/>
  <c r="A7" i="10"/>
  <c r="D6" i="10"/>
  <c r="A6" i="10"/>
  <c r="D5" i="10"/>
  <c r="A5" i="10"/>
  <c r="D4" i="10"/>
  <c r="A4" i="10"/>
  <c r="Q3" i="10"/>
  <c r="D3" i="10"/>
  <c r="A3" i="10"/>
  <c r="R49" i="9"/>
  <c r="A49" i="9"/>
  <c r="AF33" i="9"/>
  <c r="AE33" i="9"/>
  <c r="AD33" i="9"/>
  <c r="AC33" i="9"/>
  <c r="AB33" i="9"/>
  <c r="AA33" i="9"/>
  <c r="Z33" i="9"/>
  <c r="Y33" i="9"/>
  <c r="X33" i="9"/>
  <c r="W33" i="9"/>
  <c r="V33" i="9"/>
  <c r="U33" i="9"/>
  <c r="T33" i="9"/>
  <c r="S33" i="9"/>
  <c r="R33" i="9"/>
  <c r="Q33" i="9"/>
  <c r="P33" i="9"/>
  <c r="O33" i="9"/>
  <c r="N33" i="9"/>
  <c r="M33" i="9"/>
  <c r="L33" i="9"/>
  <c r="K33" i="9"/>
  <c r="J33" i="9"/>
  <c r="I33" i="9"/>
  <c r="I36" i="9" s="1"/>
  <c r="H33" i="9"/>
  <c r="G33" i="9"/>
  <c r="F33" i="9"/>
  <c r="E33" i="9"/>
  <c r="D33" i="9"/>
  <c r="C33" i="9"/>
  <c r="B33" i="9"/>
  <c r="AG32" i="9"/>
  <c r="F31" i="17" s="1"/>
  <c r="AG31" i="9"/>
  <c r="F30" i="17" s="1"/>
  <c r="AG30" i="9"/>
  <c r="F29" i="17" s="1"/>
  <c r="AF28" i="9"/>
  <c r="AF36" i="9" s="1"/>
  <c r="AE28" i="9"/>
  <c r="AE36" i="9" s="1"/>
  <c r="AD28" i="9"/>
  <c r="AC28" i="9"/>
  <c r="AB28" i="9"/>
  <c r="AA28" i="9"/>
  <c r="Z28" i="9"/>
  <c r="Y28" i="9"/>
  <c r="X28" i="9"/>
  <c r="X36" i="9" s="1"/>
  <c r="W28" i="9"/>
  <c r="W36" i="9" s="1"/>
  <c r="V28" i="9"/>
  <c r="U28" i="9"/>
  <c r="T28" i="9"/>
  <c r="S28" i="9"/>
  <c r="R28" i="9"/>
  <c r="Q28" i="9"/>
  <c r="P28" i="9"/>
  <c r="P36" i="9" s="1"/>
  <c r="O28" i="9"/>
  <c r="O36" i="9" s="1"/>
  <c r="N28" i="9"/>
  <c r="M28" i="9"/>
  <c r="L28" i="9"/>
  <c r="K28" i="9"/>
  <c r="J28" i="9"/>
  <c r="I28" i="9"/>
  <c r="H28" i="9"/>
  <c r="H36" i="9" s="1"/>
  <c r="G28" i="9"/>
  <c r="G36" i="9" s="1"/>
  <c r="F28" i="9"/>
  <c r="E28" i="9"/>
  <c r="D28" i="9"/>
  <c r="C28" i="9"/>
  <c r="B28" i="9"/>
  <c r="AG27" i="9"/>
  <c r="F26" i="17" s="1"/>
  <c r="A27" i="9"/>
  <c r="AG26" i="9"/>
  <c r="F25" i="17" s="1"/>
  <c r="A26" i="9"/>
  <c r="AG25" i="9"/>
  <c r="F24" i="17" s="1"/>
  <c r="A25" i="9"/>
  <c r="AG24" i="9"/>
  <c r="F23" i="17" s="1"/>
  <c r="A24" i="9"/>
  <c r="AG23" i="9"/>
  <c r="F22" i="17" s="1"/>
  <c r="A23" i="9"/>
  <c r="AG22" i="9"/>
  <c r="F21" i="17" s="1"/>
  <c r="A22" i="9"/>
  <c r="AG21" i="9"/>
  <c r="F20" i="17" s="1"/>
  <c r="A21" i="9"/>
  <c r="AG20" i="9"/>
  <c r="F19" i="17" s="1"/>
  <c r="A20" i="9"/>
  <c r="AG19" i="9"/>
  <c r="F18" i="17" s="1"/>
  <c r="A19" i="9"/>
  <c r="AG18" i="9"/>
  <c r="F17" i="17" s="1"/>
  <c r="A18" i="9"/>
  <c r="AG17" i="9"/>
  <c r="F16" i="17" s="1"/>
  <c r="A17" i="9"/>
  <c r="AG16" i="9"/>
  <c r="F15" i="17" s="1"/>
  <c r="A16" i="9"/>
  <c r="AG15" i="9"/>
  <c r="F14" i="17" s="1"/>
  <c r="A15" i="9"/>
  <c r="AG14" i="9"/>
  <c r="F13" i="17" s="1"/>
  <c r="A14" i="9"/>
  <c r="AG13" i="9"/>
  <c r="F12" i="17" s="1"/>
  <c r="A13" i="9"/>
  <c r="A9" i="9"/>
  <c r="D8" i="9"/>
  <c r="A8" i="9"/>
  <c r="D7" i="9"/>
  <c r="A7" i="9"/>
  <c r="D6" i="9"/>
  <c r="A6" i="9"/>
  <c r="D5" i="9"/>
  <c r="A5" i="9"/>
  <c r="D4" i="9"/>
  <c r="A4" i="9"/>
  <c r="Q3" i="9"/>
  <c r="D3" i="9"/>
  <c r="A3" i="9"/>
  <c r="R49" i="8"/>
  <c r="A49"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33" i="8"/>
  <c r="AG32" i="8"/>
  <c r="E31" i="17" s="1"/>
  <c r="AG31" i="8"/>
  <c r="E30" i="17" s="1"/>
  <c r="AG30" i="8"/>
  <c r="E29" i="17" s="1"/>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E36" i="8" s="1"/>
  <c r="D28" i="8"/>
  <c r="C28" i="8"/>
  <c r="B28" i="8"/>
  <c r="AG27" i="8"/>
  <c r="E26" i="17" s="1"/>
  <c r="A27" i="8"/>
  <c r="AG26" i="8"/>
  <c r="E25" i="17" s="1"/>
  <c r="A26" i="8"/>
  <c r="AG25" i="8"/>
  <c r="E24" i="17" s="1"/>
  <c r="A25" i="8"/>
  <c r="AG24" i="8"/>
  <c r="E23" i="17" s="1"/>
  <c r="A24" i="8"/>
  <c r="AG23" i="8"/>
  <c r="E22" i="17" s="1"/>
  <c r="A23" i="8"/>
  <c r="AG22" i="8"/>
  <c r="E21" i="17" s="1"/>
  <c r="A22" i="8"/>
  <c r="AG21" i="8"/>
  <c r="E20" i="17" s="1"/>
  <c r="A21" i="8"/>
  <c r="AG20" i="8"/>
  <c r="E19" i="17" s="1"/>
  <c r="A20" i="8"/>
  <c r="AG19" i="8"/>
  <c r="E18" i="17" s="1"/>
  <c r="A19" i="8"/>
  <c r="AG18" i="8"/>
  <c r="E17" i="17" s="1"/>
  <c r="A18" i="8"/>
  <c r="AG17" i="8"/>
  <c r="E16" i="17" s="1"/>
  <c r="A17" i="8"/>
  <c r="AG16" i="8"/>
  <c r="E15" i="17" s="1"/>
  <c r="A16" i="8"/>
  <c r="AG15" i="8"/>
  <c r="E14" i="17" s="1"/>
  <c r="A15" i="8"/>
  <c r="AG14" i="8"/>
  <c r="E13" i="17" s="1"/>
  <c r="A14" i="8"/>
  <c r="AG13" i="8"/>
  <c r="E12" i="17" s="1"/>
  <c r="A13" i="8"/>
  <c r="A9" i="8"/>
  <c r="D8" i="8"/>
  <c r="A8" i="8"/>
  <c r="D7" i="8"/>
  <c r="A7" i="8"/>
  <c r="D6" i="8"/>
  <c r="A6" i="8"/>
  <c r="D5" i="8"/>
  <c r="A5" i="8"/>
  <c r="D4" i="8"/>
  <c r="A4" i="8"/>
  <c r="Q3" i="8"/>
  <c r="D3" i="8"/>
  <c r="A3" i="8"/>
  <c r="R49" i="7"/>
  <c r="A49"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C33" i="7"/>
  <c r="B33" i="7"/>
  <c r="AG32" i="7"/>
  <c r="D31" i="17" s="1"/>
  <c r="AG31" i="7"/>
  <c r="D30" i="17" s="1"/>
  <c r="AG30" i="7"/>
  <c r="D29" i="17" s="1"/>
  <c r="AF28" i="7"/>
  <c r="AE28" i="7"/>
  <c r="AD28" i="7"/>
  <c r="AC28" i="7"/>
  <c r="AB28" i="7"/>
  <c r="AB36" i="7" s="1"/>
  <c r="AA28" i="7"/>
  <c r="Z28" i="7"/>
  <c r="Y28" i="7"/>
  <c r="Y36" i="7" s="1"/>
  <c r="X28" i="7"/>
  <c r="W28" i="7"/>
  <c r="V28" i="7"/>
  <c r="U28" i="7"/>
  <c r="T28" i="7"/>
  <c r="T36" i="7" s="1"/>
  <c r="S28" i="7"/>
  <c r="R28" i="7"/>
  <c r="Q28" i="7"/>
  <c r="P28" i="7"/>
  <c r="O28" i="7"/>
  <c r="N28" i="7"/>
  <c r="M28" i="7"/>
  <c r="L28" i="7"/>
  <c r="K28" i="7"/>
  <c r="J28" i="7"/>
  <c r="I28" i="7"/>
  <c r="I36" i="7" s="1"/>
  <c r="H28" i="7"/>
  <c r="G28" i="7"/>
  <c r="F28" i="7"/>
  <c r="E28" i="7"/>
  <c r="D28" i="7"/>
  <c r="D36" i="7" s="1"/>
  <c r="C28" i="7"/>
  <c r="B28" i="7"/>
  <c r="AG27" i="7"/>
  <c r="D26" i="17" s="1"/>
  <c r="A27" i="7"/>
  <c r="AG26" i="7"/>
  <c r="D25" i="17" s="1"/>
  <c r="A26" i="7"/>
  <c r="AG25" i="7"/>
  <c r="D24" i="17" s="1"/>
  <c r="A25" i="7"/>
  <c r="AG24" i="7"/>
  <c r="D23" i="17" s="1"/>
  <c r="A24" i="7"/>
  <c r="AG23" i="7"/>
  <c r="D22" i="17" s="1"/>
  <c r="A23" i="7"/>
  <c r="AG22" i="7"/>
  <c r="D21" i="17" s="1"/>
  <c r="A22" i="7"/>
  <c r="AG21" i="7"/>
  <c r="D20" i="17" s="1"/>
  <c r="A21" i="7"/>
  <c r="AG20" i="7"/>
  <c r="D19" i="17" s="1"/>
  <c r="A20" i="7"/>
  <c r="AG19" i="7"/>
  <c r="D18" i="17" s="1"/>
  <c r="A19" i="7"/>
  <c r="AG18" i="7"/>
  <c r="D17" i="17" s="1"/>
  <c r="A18" i="7"/>
  <c r="AG17" i="7"/>
  <c r="D16" i="17" s="1"/>
  <c r="A17" i="7"/>
  <c r="AG16" i="7"/>
  <c r="D15" i="17" s="1"/>
  <c r="A16" i="7"/>
  <c r="AG15" i="7"/>
  <c r="D14" i="17" s="1"/>
  <c r="A15" i="7"/>
  <c r="AG14" i="7"/>
  <c r="D13" i="17" s="1"/>
  <c r="A14" i="7"/>
  <c r="AG13" i="7"/>
  <c r="D12" i="17" s="1"/>
  <c r="A13" i="7"/>
  <c r="A9" i="7"/>
  <c r="D8" i="7"/>
  <c r="A8" i="7"/>
  <c r="D7" i="7"/>
  <c r="A7" i="7"/>
  <c r="D6" i="7"/>
  <c r="A6" i="7"/>
  <c r="D5" i="7"/>
  <c r="A5" i="7"/>
  <c r="D4" i="7"/>
  <c r="A4" i="7"/>
  <c r="Q3" i="7"/>
  <c r="D3" i="7"/>
  <c r="A3" i="7"/>
  <c r="R49" i="6"/>
  <c r="A49" i="6"/>
  <c r="AF33" i="6"/>
  <c r="AE33"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B33" i="6"/>
  <c r="AG32" i="6"/>
  <c r="C31" i="17" s="1"/>
  <c r="AG31" i="6"/>
  <c r="C30" i="17" s="1"/>
  <c r="AG30" i="6"/>
  <c r="C29" i="17" s="1"/>
  <c r="AF28" i="6"/>
  <c r="AE28" i="6"/>
  <c r="AD28" i="6"/>
  <c r="AD36" i="6" s="1"/>
  <c r="AC28" i="6"/>
  <c r="AB28" i="6"/>
  <c r="AB36" i="6" s="1"/>
  <c r="AA28" i="6"/>
  <c r="Z28" i="6"/>
  <c r="Y28" i="6"/>
  <c r="X28" i="6"/>
  <c r="W28" i="6"/>
  <c r="V28" i="6"/>
  <c r="U28" i="6"/>
  <c r="T28" i="6"/>
  <c r="T36" i="6" s="1"/>
  <c r="S28" i="6"/>
  <c r="R28" i="6"/>
  <c r="Q28" i="6"/>
  <c r="P28" i="6"/>
  <c r="O28" i="6"/>
  <c r="N28" i="6"/>
  <c r="M28" i="6"/>
  <c r="L28" i="6"/>
  <c r="L36" i="6" s="1"/>
  <c r="K28" i="6"/>
  <c r="J28" i="6"/>
  <c r="I28" i="6"/>
  <c r="H28" i="6"/>
  <c r="H36" i="6" s="1"/>
  <c r="G28" i="6"/>
  <c r="F28" i="6"/>
  <c r="F36" i="6" s="1"/>
  <c r="E28" i="6"/>
  <c r="D28" i="6"/>
  <c r="D36" i="6" s="1"/>
  <c r="C28" i="6"/>
  <c r="B28" i="6"/>
  <c r="AG27" i="6"/>
  <c r="C26" i="17" s="1"/>
  <c r="A27" i="6"/>
  <c r="AG26" i="6"/>
  <c r="C25" i="17" s="1"/>
  <c r="A26" i="6"/>
  <c r="AG25" i="6"/>
  <c r="C24" i="17" s="1"/>
  <c r="A25" i="6"/>
  <c r="AG24" i="6"/>
  <c r="C23" i="17" s="1"/>
  <c r="A24" i="6"/>
  <c r="AG23" i="6"/>
  <c r="C22" i="17" s="1"/>
  <c r="A23" i="6"/>
  <c r="AG22" i="6"/>
  <c r="C21" i="17" s="1"/>
  <c r="A22" i="6"/>
  <c r="AG21" i="6"/>
  <c r="C20" i="17" s="1"/>
  <c r="A21" i="6"/>
  <c r="AG20" i="6"/>
  <c r="C19" i="17" s="1"/>
  <c r="A20" i="6"/>
  <c r="AG19" i="6"/>
  <c r="C18" i="17" s="1"/>
  <c r="A19" i="6"/>
  <c r="AG18" i="6"/>
  <c r="C17" i="17" s="1"/>
  <c r="A18" i="6"/>
  <c r="AG17" i="6"/>
  <c r="C16" i="17" s="1"/>
  <c r="A17" i="6"/>
  <c r="AG16" i="6"/>
  <c r="C15" i="17" s="1"/>
  <c r="A16" i="6"/>
  <c r="AG15" i="6"/>
  <c r="C14" i="17" s="1"/>
  <c r="A15" i="6"/>
  <c r="AG14" i="6"/>
  <c r="C13" i="17" s="1"/>
  <c r="A14" i="6"/>
  <c r="AG13" i="6"/>
  <c r="C12" i="17" s="1"/>
  <c r="A13" i="6"/>
  <c r="A9" i="6"/>
  <c r="D8" i="6"/>
  <c r="A8" i="6"/>
  <c r="D7" i="6"/>
  <c r="A7" i="6"/>
  <c r="D6" i="6"/>
  <c r="A6" i="6"/>
  <c r="D5" i="6"/>
  <c r="A5" i="6"/>
  <c r="D4" i="6"/>
  <c r="A4" i="6"/>
  <c r="Q3" i="6"/>
  <c r="D3" i="6"/>
  <c r="A3" i="6"/>
  <c r="R49" i="5"/>
  <c r="A49"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C33" i="5"/>
  <c r="B33" i="5"/>
  <c r="AG32" i="5"/>
  <c r="B31" i="17" s="1"/>
  <c r="AG31" i="5"/>
  <c r="B30" i="17" s="1"/>
  <c r="AG30" i="5"/>
  <c r="B29" i="17" s="1"/>
  <c r="AF28" i="5"/>
  <c r="AF36" i="5" s="1"/>
  <c r="AE28" i="5"/>
  <c r="AD28" i="5"/>
  <c r="AC28" i="5"/>
  <c r="AC36" i="5" s="1"/>
  <c r="AB28" i="5"/>
  <c r="AB36" i="5" s="1"/>
  <c r="AA28" i="5"/>
  <c r="Z28" i="5"/>
  <c r="Y28" i="5"/>
  <c r="X28" i="5"/>
  <c r="X36" i="5" s="1"/>
  <c r="W28" i="5"/>
  <c r="V28" i="5"/>
  <c r="U28" i="5"/>
  <c r="U36" i="5" s="1"/>
  <c r="T28" i="5"/>
  <c r="T36" i="5" s="1"/>
  <c r="S28" i="5"/>
  <c r="R28" i="5"/>
  <c r="Q28" i="5"/>
  <c r="P28" i="5"/>
  <c r="P36" i="5" s="1"/>
  <c r="O28" i="5"/>
  <c r="N28" i="5"/>
  <c r="M28" i="5"/>
  <c r="L28" i="5"/>
  <c r="L36" i="5" s="1"/>
  <c r="K28" i="5"/>
  <c r="J28" i="5"/>
  <c r="I28" i="5"/>
  <c r="H28" i="5"/>
  <c r="H36" i="5" s="1"/>
  <c r="G28" i="5"/>
  <c r="F28" i="5"/>
  <c r="E28" i="5"/>
  <c r="E36" i="5" s="1"/>
  <c r="D28" i="5"/>
  <c r="D36" i="5" s="1"/>
  <c r="C28" i="5"/>
  <c r="B28" i="5"/>
  <c r="AG27" i="5"/>
  <c r="B26" i="17" s="1"/>
  <c r="A27" i="5"/>
  <c r="AG26" i="5"/>
  <c r="B25" i="17" s="1"/>
  <c r="A26" i="5"/>
  <c r="AG25" i="5"/>
  <c r="B24" i="17" s="1"/>
  <c r="A25" i="5"/>
  <c r="AG24" i="5"/>
  <c r="B23" i="17" s="1"/>
  <c r="A24" i="5"/>
  <c r="AG23" i="5"/>
  <c r="B22" i="17" s="1"/>
  <c r="A23" i="5"/>
  <c r="AG22" i="5"/>
  <c r="B21" i="17" s="1"/>
  <c r="A22" i="5"/>
  <c r="AG21" i="5"/>
  <c r="B20" i="17" s="1"/>
  <c r="A21" i="5"/>
  <c r="AG20" i="5"/>
  <c r="B19" i="17" s="1"/>
  <c r="A20" i="5"/>
  <c r="AG19" i="5"/>
  <c r="B18" i="17" s="1"/>
  <c r="A19" i="5"/>
  <c r="AG18" i="5"/>
  <c r="B17" i="17" s="1"/>
  <c r="A18" i="5"/>
  <c r="AG17" i="5"/>
  <c r="B16" i="17" s="1"/>
  <c r="A17" i="5"/>
  <c r="AG16" i="5"/>
  <c r="B15" i="17" s="1"/>
  <c r="A16" i="5"/>
  <c r="AG15" i="5"/>
  <c r="B14" i="17" s="1"/>
  <c r="A15" i="5"/>
  <c r="AG14" i="5"/>
  <c r="B13" i="17" s="1"/>
  <c r="A14" i="5"/>
  <c r="AG13" i="5"/>
  <c r="B12" i="17" s="1"/>
  <c r="A13" i="5"/>
  <c r="A9" i="5"/>
  <c r="D8" i="5"/>
  <c r="A8" i="5"/>
  <c r="D7" i="5"/>
  <c r="A7" i="5"/>
  <c r="D6" i="5"/>
  <c r="A6" i="5"/>
  <c r="D5" i="5"/>
  <c r="A5" i="5"/>
  <c r="D4" i="5"/>
  <c r="A4" i="5"/>
  <c r="Q3" i="5"/>
  <c r="D3" i="5"/>
  <c r="A3" i="5"/>
  <c r="AG34" i="4"/>
  <c r="AF33"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C33" i="4"/>
  <c r="B33" i="4"/>
  <c r="AG32" i="4"/>
  <c r="AG31" i="4"/>
  <c r="AG30" i="4"/>
  <c r="AF28" i="4"/>
  <c r="AF36" i="4" s="1"/>
  <c r="AE28" i="4"/>
  <c r="AE36" i="4" s="1"/>
  <c r="AD28" i="4"/>
  <c r="AD36" i="4" s="1"/>
  <c r="AC28" i="4"/>
  <c r="AC36" i="4" s="1"/>
  <c r="AB28" i="4"/>
  <c r="AB36" i="4" s="1"/>
  <c r="AA28" i="4"/>
  <c r="AA36" i="4" s="1"/>
  <c r="Z28" i="4"/>
  <c r="Z36" i="4" s="1"/>
  <c r="Y28" i="4"/>
  <c r="Y36" i="4" s="1"/>
  <c r="X28" i="4"/>
  <c r="X36" i="4" s="1"/>
  <c r="W28" i="4"/>
  <c r="W36" i="4" s="1"/>
  <c r="V28" i="4"/>
  <c r="V36" i="4" s="1"/>
  <c r="U28" i="4"/>
  <c r="U36" i="4" s="1"/>
  <c r="T28" i="4"/>
  <c r="T36" i="4" s="1"/>
  <c r="S28" i="4"/>
  <c r="S36" i="4" s="1"/>
  <c r="R28" i="4"/>
  <c r="R36" i="4" s="1"/>
  <c r="Q28" i="4"/>
  <c r="Q36" i="4" s="1"/>
  <c r="P28" i="4"/>
  <c r="P36" i="4" s="1"/>
  <c r="O28" i="4"/>
  <c r="O36" i="4" s="1"/>
  <c r="N28" i="4"/>
  <c r="N36" i="4" s="1"/>
  <c r="M28" i="4"/>
  <c r="M36" i="4" s="1"/>
  <c r="L28" i="4"/>
  <c r="L36" i="4" s="1"/>
  <c r="K28" i="4"/>
  <c r="K36" i="4" s="1"/>
  <c r="J28" i="4"/>
  <c r="J36" i="4" s="1"/>
  <c r="I28" i="4"/>
  <c r="I36" i="4" s="1"/>
  <c r="H28" i="4"/>
  <c r="H36" i="4" s="1"/>
  <c r="G28" i="4"/>
  <c r="G36" i="4" s="1"/>
  <c r="F28" i="4"/>
  <c r="F36" i="4" s="1"/>
  <c r="E28" i="4"/>
  <c r="E36" i="4" s="1"/>
  <c r="D28" i="4"/>
  <c r="D36" i="4" s="1"/>
  <c r="C28" i="4"/>
  <c r="B28" i="4"/>
  <c r="B36" i="4" s="1"/>
  <c r="AG27" i="4"/>
  <c r="A27" i="4"/>
  <c r="AG26" i="4"/>
  <c r="A26" i="4"/>
  <c r="AG25" i="4"/>
  <c r="A25" i="4"/>
  <c r="AG24" i="4"/>
  <c r="A24" i="4"/>
  <c r="AG23" i="4"/>
  <c r="A23" i="4"/>
  <c r="AG22" i="4"/>
  <c r="A22" i="4"/>
  <c r="AG21" i="4"/>
  <c r="A21" i="4"/>
  <c r="AG20" i="4"/>
  <c r="A20" i="4"/>
  <c r="AG19" i="4"/>
  <c r="A19" i="4"/>
  <c r="AG18" i="4"/>
  <c r="A18" i="4"/>
  <c r="AG17" i="4"/>
  <c r="A17" i="4"/>
  <c r="AG16" i="4"/>
  <c r="A16" i="4"/>
  <c r="AG15" i="4"/>
  <c r="A15" i="4"/>
  <c r="AG14" i="4"/>
  <c r="A14" i="4"/>
  <c r="AG13" i="4"/>
  <c r="A13" i="4"/>
  <c r="A9" i="4"/>
  <c r="D8" i="4"/>
  <c r="A8" i="4"/>
  <c r="D7" i="4"/>
  <c r="A7" i="4"/>
  <c r="D6" i="4"/>
  <c r="A6" i="4"/>
  <c r="D5" i="4"/>
  <c r="A5" i="4"/>
  <c r="D4" i="4"/>
  <c r="A4" i="4"/>
  <c r="Q3" i="4"/>
  <c r="D3" i="4"/>
  <c r="A3" i="4"/>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4" i="3"/>
  <c r="D24" i="3"/>
  <c r="F23" i="3"/>
  <c r="D23" i="3"/>
  <c r="F22" i="3"/>
  <c r="D22" i="3"/>
  <c r="F21" i="3"/>
  <c r="D21" i="3"/>
  <c r="F20" i="3"/>
  <c r="I36" i="5" l="1"/>
  <c r="Q36" i="5"/>
  <c r="C36" i="8"/>
  <c r="K36" i="8"/>
  <c r="S36" i="8"/>
  <c r="AA36" i="8"/>
  <c r="L36" i="9"/>
  <c r="T36" i="9"/>
  <c r="AB36" i="9"/>
  <c r="O36" i="13"/>
  <c r="H36" i="16"/>
  <c r="X36" i="16"/>
  <c r="AF36" i="16"/>
  <c r="C36" i="6"/>
  <c r="K36" i="6"/>
  <c r="S36" i="6"/>
  <c r="AA36" i="6"/>
  <c r="C36" i="7"/>
  <c r="S36" i="7"/>
  <c r="AA36" i="7"/>
  <c r="D36" i="8"/>
  <c r="T36" i="8"/>
  <c r="AB36" i="8"/>
  <c r="F36" i="10"/>
  <c r="Y36" i="15"/>
  <c r="I36" i="16"/>
  <c r="Q36" i="16"/>
  <c r="AC36" i="6"/>
  <c r="H36" i="8"/>
  <c r="P36" i="8"/>
  <c r="AF36" i="8"/>
  <c r="R36" i="10"/>
  <c r="D36" i="13"/>
  <c r="L36" i="13"/>
  <c r="T36" i="13"/>
  <c r="AB36" i="13"/>
  <c r="G36" i="5"/>
  <c r="AE36" i="5"/>
  <c r="P36" i="6"/>
  <c r="H36" i="7"/>
  <c r="P36" i="7"/>
  <c r="AF36" i="7"/>
  <c r="I36" i="8"/>
  <c r="Q36" i="8"/>
  <c r="Y36" i="8"/>
  <c r="O36" i="8"/>
  <c r="S36" i="10"/>
  <c r="E36" i="12"/>
  <c r="M36" i="12"/>
  <c r="U36" i="12"/>
  <c r="AC36" i="12"/>
  <c r="F36" i="15"/>
  <c r="N36" i="15"/>
  <c r="V36" i="15"/>
  <c r="AD36" i="15"/>
  <c r="V36" i="16"/>
  <c r="N36" i="6"/>
  <c r="J36" i="9"/>
  <c r="Z36" i="9"/>
  <c r="AG33" i="10"/>
  <c r="G32" i="17" s="1"/>
  <c r="H36" i="12"/>
  <c r="X36" i="12"/>
  <c r="AF36" i="12"/>
  <c r="H36" i="14"/>
  <c r="P36" i="14"/>
  <c r="X36" i="14"/>
  <c r="AF36" i="14"/>
  <c r="F36" i="14"/>
  <c r="AD36" i="14"/>
  <c r="X36" i="15"/>
  <c r="T36" i="16"/>
  <c r="B36" i="5"/>
  <c r="J36" i="5"/>
  <c r="R36" i="5"/>
  <c r="Z36" i="5"/>
  <c r="I36" i="6"/>
  <c r="Q36" i="6"/>
  <c r="Y36" i="6"/>
  <c r="O36" i="6"/>
  <c r="N36" i="8"/>
  <c r="F27" i="17"/>
  <c r="M36" i="9"/>
  <c r="U36" i="9"/>
  <c r="K36" i="9"/>
  <c r="M36" i="10"/>
  <c r="U36" i="10"/>
  <c r="AC36" i="10"/>
  <c r="C36" i="11"/>
  <c r="K36" i="11"/>
  <c r="AA36" i="11"/>
  <c r="C36" i="12"/>
  <c r="K36" i="12"/>
  <c r="S36" i="12"/>
  <c r="AA36" i="12"/>
  <c r="Q36" i="13"/>
  <c r="Y36" i="13"/>
  <c r="G36" i="13"/>
  <c r="AE36" i="13"/>
  <c r="I36" i="14"/>
  <c r="Q36" i="14"/>
  <c r="I36" i="15"/>
  <c r="Q36" i="15"/>
  <c r="C36" i="5"/>
  <c r="K36" i="5"/>
  <c r="S36" i="5"/>
  <c r="AA36" i="5"/>
  <c r="B36" i="6"/>
  <c r="J36" i="6"/>
  <c r="R36" i="6"/>
  <c r="Z36" i="6"/>
  <c r="AF36" i="6"/>
  <c r="G36" i="7"/>
  <c r="AE36" i="7"/>
  <c r="U36" i="7"/>
  <c r="W36" i="8"/>
  <c r="AC36" i="8"/>
  <c r="F36" i="9"/>
  <c r="V36" i="9"/>
  <c r="AD36" i="9"/>
  <c r="V36" i="10"/>
  <c r="AD36" i="10"/>
  <c r="D36" i="11"/>
  <c r="L36" i="11"/>
  <c r="T36" i="11"/>
  <c r="AB36" i="11"/>
  <c r="D36" i="12"/>
  <c r="T36" i="12"/>
  <c r="AB36" i="12"/>
  <c r="B36" i="13"/>
  <c r="Z36" i="13"/>
  <c r="J36" i="14"/>
  <c r="J36" i="15"/>
  <c r="R36" i="15"/>
  <c r="Z36" i="15"/>
  <c r="E36" i="6"/>
  <c r="M36" i="6"/>
  <c r="U36" i="6"/>
  <c r="J36" i="7"/>
  <c r="R36" i="7"/>
  <c r="Z36" i="7"/>
  <c r="B36" i="8"/>
  <c r="J36" i="8"/>
  <c r="R36" i="8"/>
  <c r="Z36" i="8"/>
  <c r="I36" i="10"/>
  <c r="Q36" i="10"/>
  <c r="W36" i="11"/>
  <c r="G36" i="12"/>
  <c r="O36" i="12"/>
  <c r="W36" i="12"/>
  <c r="E36" i="13"/>
  <c r="M36" i="13"/>
  <c r="AC36" i="13"/>
  <c r="M36" i="15"/>
  <c r="C36" i="15"/>
  <c r="AA36" i="15"/>
  <c r="O36" i="7"/>
  <c r="AG33" i="12"/>
  <c r="I32" i="17" s="1"/>
  <c r="AG33" i="13"/>
  <c r="J32" i="17" s="1"/>
  <c r="G36" i="16"/>
  <c r="E42" i="17"/>
  <c r="F42" i="17" s="1"/>
  <c r="C42" i="17"/>
  <c r="D42" i="17" s="1"/>
  <c r="N15" i="17"/>
  <c r="O15" i="17" s="1"/>
  <c r="Q15" i="17" s="1"/>
  <c r="S15" i="17" s="1"/>
  <c r="N23" i="17"/>
  <c r="O23" i="17" s="1"/>
  <c r="Q23" i="17" s="1"/>
  <c r="S23" i="17" s="1"/>
  <c r="N31" i="17"/>
  <c r="Y36" i="5"/>
  <c r="J36" i="13"/>
  <c r="O36" i="15"/>
  <c r="Y36" i="16"/>
  <c r="AG28" i="4"/>
  <c r="AG37" i="4" s="1"/>
  <c r="AG38" i="4" s="1"/>
  <c r="AG33" i="6"/>
  <c r="C32" i="17" s="1"/>
  <c r="L36" i="12"/>
  <c r="N16" i="17"/>
  <c r="AG33" i="5"/>
  <c r="B32" i="17" s="1"/>
  <c r="V36" i="6"/>
  <c r="M36" i="8"/>
  <c r="U36" i="8"/>
  <c r="Y36" i="9"/>
  <c r="R36" i="14"/>
  <c r="L36" i="16"/>
  <c r="J36" i="16"/>
  <c r="AG28" i="6"/>
  <c r="AG37" i="6" s="1"/>
  <c r="AG38" i="6" s="1"/>
  <c r="AG33" i="4"/>
  <c r="C27" i="17"/>
  <c r="AG33" i="8"/>
  <c r="E32" i="17" s="1"/>
  <c r="F36" i="5"/>
  <c r="N36" i="5"/>
  <c r="V36" i="5"/>
  <c r="AD36" i="5"/>
  <c r="G36" i="6"/>
  <c r="W36" i="6"/>
  <c r="AE36" i="6"/>
  <c r="M36" i="7"/>
  <c r="F36" i="8"/>
  <c r="V36" i="8"/>
  <c r="AD36" i="8"/>
  <c r="R36" i="9"/>
  <c r="J36" i="10"/>
  <c r="F36" i="11"/>
  <c r="N36" i="11"/>
  <c r="V36" i="11"/>
  <c r="AD36" i="11"/>
  <c r="AG33" i="11"/>
  <c r="H32" i="17" s="1"/>
  <c r="P36" i="12"/>
  <c r="N17" i="17"/>
  <c r="O17" i="17" s="1"/>
  <c r="Q17" i="17" s="1"/>
  <c r="S17" i="17" s="1"/>
  <c r="W36" i="13"/>
  <c r="E36" i="14"/>
  <c r="AC36" i="14"/>
  <c r="L36" i="15"/>
  <c r="M27" i="17"/>
  <c r="E36" i="16"/>
  <c r="U36" i="16"/>
  <c r="AC36" i="16"/>
  <c r="AG33" i="16"/>
  <c r="M32" i="17" s="1"/>
  <c r="E40" i="17"/>
  <c r="F40" i="17" s="1"/>
  <c r="C40" i="17"/>
  <c r="D40" i="17" s="1"/>
  <c r="N21" i="17"/>
  <c r="O21" i="17" s="1"/>
  <c r="Q21" i="17" s="1"/>
  <c r="S21" i="17" s="1"/>
  <c r="O36" i="5"/>
  <c r="W36" i="5"/>
  <c r="M36" i="5"/>
  <c r="X36" i="6"/>
  <c r="F36" i="7"/>
  <c r="N36" i="7"/>
  <c r="V36" i="7"/>
  <c r="AD36" i="7"/>
  <c r="G36" i="8"/>
  <c r="AE36" i="8"/>
  <c r="C36" i="9"/>
  <c r="S36" i="9"/>
  <c r="AA36" i="9"/>
  <c r="C36" i="10"/>
  <c r="K36" i="10"/>
  <c r="AA36" i="10"/>
  <c r="Y36" i="10"/>
  <c r="O36" i="11"/>
  <c r="I36" i="12"/>
  <c r="Q36" i="12"/>
  <c r="Y36" i="12"/>
  <c r="H36" i="13"/>
  <c r="P36" i="13"/>
  <c r="X36" i="13"/>
  <c r="AF36" i="13"/>
  <c r="V36" i="13"/>
  <c r="V36" i="14"/>
  <c r="L27" i="17"/>
  <c r="E36" i="15"/>
  <c r="U36" i="15"/>
  <c r="AC36" i="15"/>
  <c r="N36" i="16"/>
  <c r="B11" i="17"/>
  <c r="E41" i="17"/>
  <c r="F41" i="17" s="1"/>
  <c r="L11" i="17"/>
  <c r="C11" i="17"/>
  <c r="D11" i="17"/>
  <c r="E11" i="17"/>
  <c r="F11" i="17"/>
  <c r="H11" i="17"/>
  <c r="I11" i="17"/>
  <c r="B6" i="18"/>
  <c r="B5" i="18" s="1"/>
  <c r="K11" i="17"/>
  <c r="O16" i="17"/>
  <c r="Q16" i="17" s="1"/>
  <c r="S16" i="17" s="1"/>
  <c r="L36" i="10"/>
  <c r="X36" i="10"/>
  <c r="AG28" i="13"/>
  <c r="AG37" i="13" s="1"/>
  <c r="AG38" i="13" s="1"/>
  <c r="C36" i="4"/>
  <c r="AG36" i="4" s="1"/>
  <c r="B36" i="7"/>
  <c r="AG28" i="7"/>
  <c r="AG37" i="7" s="1"/>
  <c r="AG38" i="7" s="1"/>
  <c r="B36" i="9"/>
  <c r="N36" i="9"/>
  <c r="AG28" i="16"/>
  <c r="AG37" i="16" s="1"/>
  <c r="AG38" i="16" s="1"/>
  <c r="B36" i="16"/>
  <c r="K36" i="7"/>
  <c r="U36" i="13"/>
  <c r="B36" i="10"/>
  <c r="N36" i="10"/>
  <c r="Z36" i="10"/>
  <c r="N12" i="17"/>
  <c r="O12" i="17" s="1"/>
  <c r="Q12" i="17" s="1"/>
  <c r="S12" i="17" s="1"/>
  <c r="B27" i="17"/>
  <c r="N18" i="17"/>
  <c r="O18" i="17" s="1"/>
  <c r="Q18" i="17" s="1"/>
  <c r="S18" i="17" s="1"/>
  <c r="N24" i="17"/>
  <c r="O24" i="17" s="1"/>
  <c r="Q24" i="17" s="1"/>
  <c r="S24" i="17" s="1"/>
  <c r="AG28" i="5"/>
  <c r="AG37" i="5" s="1"/>
  <c r="AG38" i="5" s="1"/>
  <c r="D36" i="9"/>
  <c r="AG28" i="9"/>
  <c r="AG37" i="9" s="1"/>
  <c r="AG38" i="9" s="1"/>
  <c r="W36" i="7"/>
  <c r="I36" i="13"/>
  <c r="N29" i="17"/>
  <c r="E36" i="7"/>
  <c r="Q36" i="7"/>
  <c r="AC36" i="7"/>
  <c r="E27" i="17"/>
  <c r="E34" i="17" s="1"/>
  <c r="AG28" i="8"/>
  <c r="AG37" i="8" s="1"/>
  <c r="AG38" i="8" s="1"/>
  <c r="E36" i="9"/>
  <c r="Q36" i="9"/>
  <c r="AC36" i="9"/>
  <c r="B36" i="12"/>
  <c r="AG28" i="12"/>
  <c r="AG37" i="12" s="1"/>
  <c r="AG38" i="12" s="1"/>
  <c r="N36" i="12"/>
  <c r="Z36" i="12"/>
  <c r="N19" i="17"/>
  <c r="O19" i="17" s="1"/>
  <c r="Q19" i="17" s="1"/>
  <c r="S19" i="17" s="1"/>
  <c r="N25" i="17"/>
  <c r="O25" i="17" s="1"/>
  <c r="Q25" i="17" s="1"/>
  <c r="S25" i="17" s="1"/>
  <c r="N13" i="17"/>
  <c r="O13" i="17" s="1"/>
  <c r="Q13" i="17" s="1"/>
  <c r="S13" i="17" s="1"/>
  <c r="N14" i="17"/>
  <c r="O14" i="17" s="1"/>
  <c r="Q14" i="17" s="1"/>
  <c r="S14" i="17" s="1"/>
  <c r="N20" i="17"/>
  <c r="O20" i="17" s="1"/>
  <c r="Q20" i="17" s="1"/>
  <c r="S20" i="17" s="1"/>
  <c r="N26" i="17"/>
  <c r="O26" i="17" s="1"/>
  <c r="Q26" i="17" s="1"/>
  <c r="S26" i="17" s="1"/>
  <c r="L36" i="8"/>
  <c r="X36" i="8"/>
  <c r="F36" i="13"/>
  <c r="R36" i="13"/>
  <c r="AD36" i="13"/>
  <c r="N30" i="17"/>
  <c r="J27" i="17"/>
  <c r="J34" i="17" s="1"/>
  <c r="N22" i="17"/>
  <c r="O22" i="17" s="1"/>
  <c r="Q22" i="17" s="1"/>
  <c r="S22" i="17" s="1"/>
  <c r="L36" i="7"/>
  <c r="X36" i="7"/>
  <c r="AG33" i="7"/>
  <c r="D32" i="17" s="1"/>
  <c r="AG33" i="9"/>
  <c r="F32" i="17" s="1"/>
  <c r="G36" i="11"/>
  <c r="S36" i="11"/>
  <c r="AE36" i="11"/>
  <c r="K27" i="17"/>
  <c r="K36" i="15"/>
  <c r="W36" i="15"/>
  <c r="C36" i="16"/>
  <c r="O36" i="16"/>
  <c r="AA36" i="16"/>
  <c r="H27" i="17"/>
  <c r="AG28" i="11"/>
  <c r="AG37" i="11" s="1"/>
  <c r="AG38" i="11" s="1"/>
  <c r="K36" i="14"/>
  <c r="W36" i="14"/>
  <c r="D36" i="16"/>
  <c r="P36" i="16"/>
  <c r="AB36" i="16"/>
  <c r="AG33" i="14"/>
  <c r="K32" i="17" s="1"/>
  <c r="M36" i="14"/>
  <c r="Y36" i="14"/>
  <c r="B36" i="15"/>
  <c r="AG28" i="15"/>
  <c r="AG37" i="15" s="1"/>
  <c r="AG38" i="15" s="1"/>
  <c r="F36" i="16"/>
  <c r="R36" i="16"/>
  <c r="AD36" i="16"/>
  <c r="D43" i="17"/>
  <c r="B36" i="14"/>
  <c r="N36" i="14"/>
  <c r="Z36" i="14"/>
  <c r="D27" i="17"/>
  <c r="I27" i="17"/>
  <c r="G27" i="17"/>
  <c r="G34" i="17" s="1"/>
  <c r="AG28" i="10"/>
  <c r="AG37" i="10" s="1"/>
  <c r="AG38" i="10" s="1"/>
  <c r="AG33" i="15"/>
  <c r="L32" i="17" s="1"/>
  <c r="H36" i="15"/>
  <c r="T36" i="15"/>
  <c r="AF36" i="15"/>
  <c r="E21" i="19"/>
  <c r="D17" i="19"/>
  <c r="F15" i="19"/>
  <c r="G14" i="19"/>
  <c r="K13" i="19"/>
  <c r="O12" i="19"/>
  <c r="C12" i="19"/>
  <c r="G11" i="19"/>
  <c r="K10" i="19"/>
  <c r="O9" i="19"/>
  <c r="C9" i="19"/>
  <c r="G8" i="19"/>
  <c r="K4" i="19"/>
  <c r="L19" i="19"/>
  <c r="C16" i="19"/>
  <c r="O14" i="19"/>
  <c r="C14" i="19"/>
  <c r="G13" i="19"/>
  <c r="K12" i="19"/>
  <c r="O11" i="19"/>
  <c r="C11" i="19"/>
  <c r="G10" i="19"/>
  <c r="K9" i="19"/>
  <c r="O8" i="19"/>
  <c r="C8" i="19"/>
  <c r="G4" i="19"/>
  <c r="C19" i="19"/>
  <c r="B52" i="19" s="1"/>
  <c r="Q15" i="19"/>
  <c r="N14" i="19"/>
  <c r="B14" i="19"/>
  <c r="F13" i="19"/>
  <c r="J12" i="19"/>
  <c r="N11" i="19"/>
  <c r="B11" i="19"/>
  <c r="F10" i="19"/>
  <c r="J9" i="19"/>
  <c r="N8" i="19"/>
  <c r="B8" i="19"/>
  <c r="F4" i="19"/>
  <c r="N18" i="19"/>
  <c r="P15" i="19"/>
  <c r="M14" i="19"/>
  <c r="Q13" i="19"/>
  <c r="E13" i="19"/>
  <c r="I12" i="19"/>
  <c r="M11" i="19"/>
  <c r="Q10" i="19"/>
  <c r="E10" i="19"/>
  <c r="I9" i="19"/>
  <c r="M8" i="19"/>
  <c r="Q4" i="19"/>
  <c r="E4" i="19"/>
  <c r="D18" i="19"/>
  <c r="B51" i="19" s="1"/>
  <c r="O15" i="19"/>
  <c r="L14" i="19"/>
  <c r="P13" i="19"/>
  <c r="D13" i="19"/>
  <c r="B46" i="19" s="1"/>
  <c r="H12" i="19"/>
  <c r="L11" i="19"/>
  <c r="P10" i="19"/>
  <c r="D10" i="19"/>
  <c r="H9" i="19"/>
  <c r="L8" i="19"/>
  <c r="P4" i="19"/>
  <c r="D4" i="19"/>
  <c r="B37" i="19" s="1"/>
  <c r="N17" i="19"/>
  <c r="K15" i="19"/>
  <c r="K14" i="19"/>
  <c r="O13" i="19"/>
  <c r="C13" i="19"/>
  <c r="G12" i="19"/>
  <c r="K11" i="19"/>
  <c r="O10" i="19"/>
  <c r="C10" i="19"/>
  <c r="G9" i="19"/>
  <c r="K8" i="19"/>
  <c r="O4" i="19"/>
  <c r="C4" i="19"/>
  <c r="M17" i="19"/>
  <c r="J15" i="19"/>
  <c r="J14" i="19"/>
  <c r="N13" i="19"/>
  <c r="B13" i="19"/>
  <c r="F12" i="19"/>
  <c r="J11" i="19"/>
  <c r="N10" i="19"/>
  <c r="B10" i="19"/>
  <c r="F9" i="19"/>
  <c r="J8" i="19"/>
  <c r="N4" i="19"/>
  <c r="B4" i="19"/>
  <c r="L17" i="19"/>
  <c r="H15" i="19"/>
  <c r="I14" i="19"/>
  <c r="M13" i="19"/>
  <c r="Q12" i="19"/>
  <c r="E12" i="19"/>
  <c r="I11" i="19"/>
  <c r="M10" i="19"/>
  <c r="Q9" i="19"/>
  <c r="E9" i="19"/>
  <c r="I8" i="19"/>
  <c r="M4" i="19"/>
  <c r="I17" i="19"/>
  <c r="G15" i="19"/>
  <c r="H14" i="19"/>
  <c r="L13" i="19"/>
  <c r="P12" i="19"/>
  <c r="D12" i="19"/>
  <c r="H11" i="19"/>
  <c r="L10" i="19"/>
  <c r="P9" i="19"/>
  <c r="D9" i="19"/>
  <c r="B42" i="19" s="1"/>
  <c r="H8" i="19"/>
  <c r="L4" i="19"/>
  <c r="O20" i="19"/>
  <c r="J13" i="19"/>
  <c r="J10" i="19"/>
  <c r="J4" i="19"/>
  <c r="N19" i="19"/>
  <c r="I13" i="19"/>
  <c r="I10" i="19"/>
  <c r="I4" i="19"/>
  <c r="M19" i="19"/>
  <c r="H13" i="19"/>
  <c r="H10" i="19"/>
  <c r="H4" i="19"/>
  <c r="C17" i="19"/>
  <c r="N12" i="19"/>
  <c r="N9" i="19"/>
  <c r="P16" i="19"/>
  <c r="M12" i="19"/>
  <c r="M9" i="19"/>
  <c r="D16" i="19"/>
  <c r="L12" i="19"/>
  <c r="L9" i="19"/>
  <c r="B15" i="19"/>
  <c r="B12" i="19"/>
  <c r="B9" i="19"/>
  <c r="Q14" i="19"/>
  <c r="Q11" i="19"/>
  <c r="Q8" i="19"/>
  <c r="P14" i="19"/>
  <c r="P11" i="19"/>
  <c r="P8" i="19"/>
  <c r="F14" i="19"/>
  <c r="F11" i="19"/>
  <c r="F8" i="19"/>
  <c r="E14" i="19"/>
  <c r="E11" i="19"/>
  <c r="E8" i="19"/>
  <c r="D14" i="19"/>
  <c r="D11" i="19"/>
  <c r="B44" i="19" s="1"/>
  <c r="D8" i="19"/>
  <c r="D41" i="17"/>
  <c r="G11" i="17"/>
  <c r="AG28" i="14"/>
  <c r="AG37" i="14" s="1"/>
  <c r="AG38" i="14" s="1"/>
  <c r="J11" i="17"/>
  <c r="E43" i="17"/>
  <c r="F43" i="17" s="1"/>
  <c r="AG36" i="6" l="1"/>
  <c r="I34" i="17"/>
  <c r="M34" i="17"/>
  <c r="D34" i="17"/>
  <c r="F34" i="17"/>
  <c r="A39" i="17"/>
  <c r="B39" i="17"/>
  <c r="S27" i="17"/>
  <c r="Q27" i="17"/>
  <c r="B47" i="19"/>
  <c r="B49" i="19"/>
  <c r="B45" i="19"/>
  <c r="B41" i="19"/>
  <c r="B43" i="19"/>
  <c r="B50" i="19"/>
  <c r="C34" i="17"/>
  <c r="AG36" i="13"/>
  <c r="AG36" i="8"/>
  <c r="AG36" i="5"/>
  <c r="L34" i="17"/>
  <c r="AG36" i="11"/>
  <c r="AG36" i="15"/>
  <c r="H34" i="17"/>
  <c r="N32" i="17"/>
  <c r="B8" i="18"/>
  <c r="B7" i="18" s="1"/>
  <c r="B10" i="6" s="1"/>
  <c r="C6" i="18"/>
  <c r="B11" i="5"/>
  <c r="B11" i="4"/>
  <c r="P7" i="19"/>
  <c r="P6" i="19"/>
  <c r="P3" i="19"/>
  <c r="P5" i="19"/>
  <c r="Q7" i="19"/>
  <c r="Q6" i="19"/>
  <c r="Q3" i="19"/>
  <c r="Q5" i="19"/>
  <c r="AG36" i="9"/>
  <c r="K7" i="19"/>
  <c r="K6" i="19"/>
  <c r="K3" i="19"/>
  <c r="K5" i="19"/>
  <c r="AG36" i="14"/>
  <c r="N27" i="17"/>
  <c r="B34" i="17"/>
  <c r="C6" i="19"/>
  <c r="C3" i="19"/>
  <c r="C5" i="19"/>
  <c r="C7" i="19"/>
  <c r="J6" i="19"/>
  <c r="J3" i="19"/>
  <c r="J5" i="19"/>
  <c r="J7" i="19"/>
  <c r="K34" i="17"/>
  <c r="O27" i="17"/>
  <c r="AG36" i="7"/>
  <c r="G5" i="19"/>
  <c r="G7" i="19"/>
  <c r="G6" i="19"/>
  <c r="G3" i="19"/>
  <c r="I6" i="19"/>
  <c r="I3" i="19"/>
  <c r="I5" i="19"/>
  <c r="I7" i="19"/>
  <c r="AG36" i="10"/>
  <c r="N5" i="19"/>
  <c r="N7" i="19"/>
  <c r="N6" i="19"/>
  <c r="N3" i="19"/>
  <c r="O6" i="19"/>
  <c r="O3" i="19"/>
  <c r="O5" i="19"/>
  <c r="O7" i="19"/>
  <c r="B10" i="4"/>
  <c r="B10" i="5"/>
  <c r="H6" i="19"/>
  <c r="H3" i="19"/>
  <c r="H5" i="19"/>
  <c r="H7" i="19"/>
  <c r="L5" i="19"/>
  <c r="L7" i="19"/>
  <c r="L6" i="19"/>
  <c r="L3" i="19"/>
  <c r="M5" i="19"/>
  <c r="M7" i="19"/>
  <c r="M6" i="19"/>
  <c r="M3" i="19"/>
  <c r="B5" i="19"/>
  <c r="B7" i="19"/>
  <c r="B6" i="19"/>
  <c r="B3" i="19"/>
  <c r="AG36" i="12"/>
  <c r="D7" i="19"/>
  <c r="D6" i="19"/>
  <c r="B39" i="19" s="1"/>
  <c r="D3" i="19"/>
  <c r="D5" i="19"/>
  <c r="B38" i="19" s="1"/>
  <c r="E7" i="19"/>
  <c r="E6" i="19"/>
  <c r="E3" i="19"/>
  <c r="E5" i="19"/>
  <c r="AG36" i="16"/>
  <c r="F7" i="19"/>
  <c r="F6" i="19"/>
  <c r="F3" i="19"/>
  <c r="F5" i="19"/>
  <c r="E39" i="17" l="1"/>
  <c r="E44" i="17" s="1"/>
  <c r="B40" i="19"/>
  <c r="B36" i="19"/>
  <c r="C39" i="17" s="1"/>
  <c r="D39" i="17" s="1"/>
  <c r="D44" i="17" s="1"/>
  <c r="B10" i="18"/>
  <c r="B12" i="18" s="1"/>
  <c r="C8" i="18"/>
  <c r="C7" i="18" s="1"/>
  <c r="C10" i="6" s="1"/>
  <c r="B11" i="6"/>
  <c r="C5" i="18"/>
  <c r="C11" i="4"/>
  <c r="C11" i="5"/>
  <c r="D6" i="18"/>
  <c r="N34" i="17"/>
  <c r="F39" i="17" l="1"/>
  <c r="F44" i="17" s="1"/>
  <c r="O28" i="17" s="1"/>
  <c r="D8" i="18"/>
  <c r="D7" i="18" s="1"/>
  <c r="D10" i="6" s="1"/>
  <c r="C11" i="6"/>
  <c r="B9" i="18"/>
  <c r="B10" i="7" s="1"/>
  <c r="B11" i="7"/>
  <c r="C10" i="18"/>
  <c r="C9" i="18" s="1"/>
  <c r="C10" i="7" s="1"/>
  <c r="D11" i="5"/>
  <c r="D11" i="4"/>
  <c r="E6" i="18"/>
  <c r="D5" i="18"/>
  <c r="C10" i="5"/>
  <c r="C10" i="4"/>
  <c r="C12" i="18"/>
  <c r="B11" i="18"/>
  <c r="B10" i="8" s="1"/>
  <c r="B14" i="18"/>
  <c r="B11" i="8"/>
  <c r="D11" i="6" l="1"/>
  <c r="E8" i="18"/>
  <c r="C11" i="7"/>
  <c r="D10" i="18"/>
  <c r="E10" i="18" s="1"/>
  <c r="D10" i="5"/>
  <c r="D10" i="4"/>
  <c r="E5" i="18"/>
  <c r="E11" i="5"/>
  <c r="F6" i="18"/>
  <c r="E11" i="4"/>
  <c r="B13" i="18"/>
  <c r="B10" i="9" s="1"/>
  <c r="C14" i="18"/>
  <c r="B16" i="18"/>
  <c r="B11" i="9"/>
  <c r="C11" i="18"/>
  <c r="C10" i="8" s="1"/>
  <c r="D12" i="18"/>
  <c r="C11" i="8"/>
  <c r="E7" i="18"/>
  <c r="E10" i="6" s="1"/>
  <c r="F8" i="18"/>
  <c r="E11" i="6"/>
  <c r="D9" i="18" l="1"/>
  <c r="D10" i="7" s="1"/>
  <c r="D11" i="7"/>
  <c r="E10" i="4"/>
  <c r="E10" i="5"/>
  <c r="F5" i="18"/>
  <c r="F11" i="5"/>
  <c r="F11" i="4"/>
  <c r="G6" i="18"/>
  <c r="G8" i="18"/>
  <c r="F7" i="18"/>
  <c r="F10" i="6" s="1"/>
  <c r="F11" i="6"/>
  <c r="D11" i="18"/>
  <c r="D10" i="8" s="1"/>
  <c r="E12" i="18"/>
  <c r="D11" i="8"/>
  <c r="E9" i="18"/>
  <c r="E10" i="7" s="1"/>
  <c r="F10" i="18"/>
  <c r="E11" i="7"/>
  <c r="B15" i="18"/>
  <c r="B10" i="10" s="1"/>
  <c r="B18" i="18"/>
  <c r="C16" i="18"/>
  <c r="B11" i="10"/>
  <c r="C13" i="18"/>
  <c r="C10" i="9" s="1"/>
  <c r="D14" i="18"/>
  <c r="C11" i="9"/>
  <c r="F10" i="5" l="1"/>
  <c r="F10" i="4"/>
  <c r="H6" i="18"/>
  <c r="G11" i="4"/>
  <c r="G5" i="18"/>
  <c r="G11" i="5"/>
  <c r="E11" i="18"/>
  <c r="E10" i="8" s="1"/>
  <c r="F12" i="18"/>
  <c r="E11" i="8"/>
  <c r="D13" i="18"/>
  <c r="D10" i="9" s="1"/>
  <c r="E14" i="18"/>
  <c r="D11" i="9"/>
  <c r="C15" i="18"/>
  <c r="C10" i="10" s="1"/>
  <c r="D16" i="18"/>
  <c r="C11" i="10"/>
  <c r="B20" i="18"/>
  <c r="C18" i="18"/>
  <c r="B17" i="18"/>
  <c r="B10" i="11" s="1"/>
  <c r="B11" i="11"/>
  <c r="F9" i="18"/>
  <c r="F10" i="7" s="1"/>
  <c r="G10" i="18"/>
  <c r="F11" i="7"/>
  <c r="G7" i="18"/>
  <c r="G10" i="6" s="1"/>
  <c r="H8" i="18"/>
  <c r="G11" i="6"/>
  <c r="G10" i="5" l="1"/>
  <c r="G10" i="4"/>
  <c r="H11" i="5"/>
  <c r="H5" i="18"/>
  <c r="I6" i="18"/>
  <c r="H11" i="4"/>
  <c r="C17" i="18"/>
  <c r="C10" i="11" s="1"/>
  <c r="D18" i="18"/>
  <c r="C11" i="11"/>
  <c r="B19" i="18"/>
  <c r="B10" i="12" s="1"/>
  <c r="C20" i="18"/>
  <c r="B22" i="18"/>
  <c r="B11" i="12"/>
  <c r="G9" i="18"/>
  <c r="G10" i="7" s="1"/>
  <c r="H10" i="18"/>
  <c r="G11" i="7"/>
  <c r="E16" i="18"/>
  <c r="D15" i="18"/>
  <c r="D10" i="10" s="1"/>
  <c r="D11" i="10"/>
  <c r="H7" i="18"/>
  <c r="H10" i="6" s="1"/>
  <c r="I8" i="18"/>
  <c r="H11" i="6"/>
  <c r="E13" i="18"/>
  <c r="E10" i="9" s="1"/>
  <c r="F14" i="18"/>
  <c r="E11" i="9"/>
  <c r="F11" i="18"/>
  <c r="F10" i="8" s="1"/>
  <c r="G12" i="18"/>
  <c r="F11" i="8"/>
  <c r="H10" i="4" l="1"/>
  <c r="H10" i="5"/>
  <c r="I11" i="5"/>
  <c r="I5" i="18"/>
  <c r="J6" i="18"/>
  <c r="I11" i="4"/>
  <c r="E15" i="18"/>
  <c r="E10" i="10" s="1"/>
  <c r="F16" i="18"/>
  <c r="E11" i="10"/>
  <c r="H9" i="18"/>
  <c r="H10" i="7" s="1"/>
  <c r="I10" i="18"/>
  <c r="H11" i="7"/>
  <c r="I7" i="18"/>
  <c r="I10" i="6" s="1"/>
  <c r="J8" i="18"/>
  <c r="I11" i="6"/>
  <c r="G11" i="18"/>
  <c r="G10" i="8" s="1"/>
  <c r="H12" i="18"/>
  <c r="G11" i="8"/>
  <c r="G14" i="18"/>
  <c r="F13" i="18"/>
  <c r="F10" i="9" s="1"/>
  <c r="F11" i="9"/>
  <c r="B21" i="18"/>
  <c r="B10" i="13" s="1"/>
  <c r="B24" i="18"/>
  <c r="C22" i="18"/>
  <c r="B11" i="13"/>
  <c r="D20" i="18"/>
  <c r="C19" i="18"/>
  <c r="C10" i="12" s="1"/>
  <c r="C11" i="12"/>
  <c r="D17" i="18"/>
  <c r="D10" i="11" s="1"/>
  <c r="E18" i="18"/>
  <c r="D11" i="11"/>
  <c r="J11" i="4" l="1"/>
  <c r="J5" i="18"/>
  <c r="K6" i="18"/>
  <c r="J11" i="5"/>
  <c r="I10" i="5"/>
  <c r="I10" i="4"/>
  <c r="D22" i="18"/>
  <c r="C21" i="18"/>
  <c r="C10" i="13" s="1"/>
  <c r="C11" i="13"/>
  <c r="C24" i="18"/>
  <c r="B23" i="18"/>
  <c r="B10" i="14" s="1"/>
  <c r="B26" i="18"/>
  <c r="B11" i="14"/>
  <c r="F15" i="18"/>
  <c r="F10" i="10" s="1"/>
  <c r="G16" i="18"/>
  <c r="F11" i="10"/>
  <c r="E17" i="18"/>
  <c r="E10" i="11" s="1"/>
  <c r="F18" i="18"/>
  <c r="E11" i="11"/>
  <c r="I12" i="18"/>
  <c r="H11" i="18"/>
  <c r="H10" i="8" s="1"/>
  <c r="H11" i="8"/>
  <c r="I9" i="18"/>
  <c r="I10" i="7" s="1"/>
  <c r="J10" i="18"/>
  <c r="I11" i="7"/>
  <c r="J7" i="18"/>
  <c r="J10" i="6" s="1"/>
  <c r="K8" i="18"/>
  <c r="J11" i="6"/>
  <c r="G13" i="18"/>
  <c r="G10" i="9" s="1"/>
  <c r="H14" i="18"/>
  <c r="G11" i="9"/>
  <c r="D19" i="18"/>
  <c r="D10" i="12" s="1"/>
  <c r="E20" i="18"/>
  <c r="D11" i="12"/>
  <c r="L6" i="18" l="1"/>
  <c r="K11" i="5"/>
  <c r="K11" i="4"/>
  <c r="K5" i="18"/>
  <c r="J10" i="5"/>
  <c r="J10" i="4"/>
  <c r="F17" i="18"/>
  <c r="F10" i="11" s="1"/>
  <c r="G18" i="18"/>
  <c r="F11" i="11"/>
  <c r="H13" i="18"/>
  <c r="H10" i="9" s="1"/>
  <c r="I14" i="18"/>
  <c r="H11" i="9"/>
  <c r="K7" i="18"/>
  <c r="K10" i="6" s="1"/>
  <c r="L8" i="18"/>
  <c r="K11" i="6"/>
  <c r="K10" i="18"/>
  <c r="J9" i="18"/>
  <c r="J10" i="7" s="1"/>
  <c r="J11" i="7"/>
  <c r="C23" i="18"/>
  <c r="C10" i="14" s="1"/>
  <c r="D24" i="18"/>
  <c r="C11" i="14"/>
  <c r="I11" i="18"/>
  <c r="I10" i="8" s="1"/>
  <c r="J12" i="18"/>
  <c r="I11" i="8"/>
  <c r="G15" i="18"/>
  <c r="G10" i="10" s="1"/>
  <c r="H16" i="18"/>
  <c r="G11" i="10"/>
  <c r="B25" i="18"/>
  <c r="B10" i="15" s="1"/>
  <c r="B28" i="18"/>
  <c r="C26" i="18"/>
  <c r="B11" i="15"/>
  <c r="F20" i="18"/>
  <c r="E19" i="18"/>
  <c r="E10" i="12" s="1"/>
  <c r="E11" i="12"/>
  <c r="E22" i="18"/>
  <c r="D21" i="18"/>
  <c r="D10" i="13" s="1"/>
  <c r="D11" i="13"/>
  <c r="K10" i="4" l="1"/>
  <c r="K10" i="5"/>
  <c r="L11" i="5"/>
  <c r="L11" i="4"/>
  <c r="L5" i="18"/>
  <c r="M6" i="18"/>
  <c r="G20" i="18"/>
  <c r="F19" i="18"/>
  <c r="F10" i="12" s="1"/>
  <c r="F11" i="12"/>
  <c r="M8" i="18"/>
  <c r="L7" i="18"/>
  <c r="L10" i="6" s="1"/>
  <c r="L11" i="6"/>
  <c r="E21" i="18"/>
  <c r="E10" i="13" s="1"/>
  <c r="F22" i="18"/>
  <c r="E11" i="13"/>
  <c r="J11" i="18"/>
  <c r="J10" i="8" s="1"/>
  <c r="K12" i="18"/>
  <c r="J11" i="8"/>
  <c r="D23" i="18"/>
  <c r="D10" i="14" s="1"/>
  <c r="E24" i="18"/>
  <c r="D11" i="14"/>
  <c r="C25" i="18"/>
  <c r="C10" i="15" s="1"/>
  <c r="D26" i="18"/>
  <c r="C11" i="15"/>
  <c r="B27" i="18"/>
  <c r="B10" i="16" s="1"/>
  <c r="C28" i="18"/>
  <c r="B11" i="16"/>
  <c r="G17" i="18"/>
  <c r="G10" i="11" s="1"/>
  <c r="H18" i="18"/>
  <c r="G11" i="11"/>
  <c r="I13" i="18"/>
  <c r="I10" i="9" s="1"/>
  <c r="J14" i="18"/>
  <c r="I11" i="9"/>
  <c r="H15" i="18"/>
  <c r="H10" i="10" s="1"/>
  <c r="I16" i="18"/>
  <c r="H11" i="10"/>
  <c r="L10" i="18"/>
  <c r="K9" i="18"/>
  <c r="K10" i="7" s="1"/>
  <c r="K11" i="7"/>
  <c r="M11" i="4" l="1"/>
  <c r="N6" i="18"/>
  <c r="M5" i="18"/>
  <c r="M11" i="5"/>
  <c r="L10" i="4"/>
  <c r="L10" i="5"/>
  <c r="I18" i="18"/>
  <c r="H17" i="18"/>
  <c r="H10" i="11" s="1"/>
  <c r="H11" i="11"/>
  <c r="D28" i="18"/>
  <c r="C27" i="18"/>
  <c r="C10" i="16" s="1"/>
  <c r="C11" i="16"/>
  <c r="J13" i="18"/>
  <c r="J10" i="9" s="1"/>
  <c r="K14" i="18"/>
  <c r="J11" i="9"/>
  <c r="F21" i="18"/>
  <c r="F10" i="13" s="1"/>
  <c r="G22" i="18"/>
  <c r="F11" i="13"/>
  <c r="I15" i="18"/>
  <c r="I10" i="10" s="1"/>
  <c r="J16" i="18"/>
  <c r="I11" i="10"/>
  <c r="D25" i="18"/>
  <c r="D10" i="15" s="1"/>
  <c r="E26" i="18"/>
  <c r="D11" i="15"/>
  <c r="L9" i="18"/>
  <c r="L10" i="7" s="1"/>
  <c r="M10" i="18"/>
  <c r="L11" i="7"/>
  <c r="E23" i="18"/>
  <c r="E10" i="14" s="1"/>
  <c r="F24" i="18"/>
  <c r="E11" i="14"/>
  <c r="N8" i="18"/>
  <c r="M7" i="18"/>
  <c r="M10" i="6" s="1"/>
  <c r="M11" i="6"/>
  <c r="L12" i="18"/>
  <c r="K11" i="18"/>
  <c r="K10" i="8" s="1"/>
  <c r="K11" i="8"/>
  <c r="G19" i="18"/>
  <c r="G10" i="12" s="1"/>
  <c r="H20" i="18"/>
  <c r="G11" i="12"/>
  <c r="M10" i="5" l="1"/>
  <c r="M10" i="4"/>
  <c r="N5" i="18"/>
  <c r="N11" i="4"/>
  <c r="N11" i="5"/>
  <c r="O6" i="18"/>
  <c r="E28" i="18"/>
  <c r="D27" i="18"/>
  <c r="D10" i="16" s="1"/>
  <c r="D11" i="16"/>
  <c r="F23" i="18"/>
  <c r="F10" i="14" s="1"/>
  <c r="G24" i="18"/>
  <c r="F11" i="14"/>
  <c r="L11" i="18"/>
  <c r="L10" i="8" s="1"/>
  <c r="M12" i="18"/>
  <c r="L11" i="8"/>
  <c r="N10" i="18"/>
  <c r="M9" i="18"/>
  <c r="M10" i="7" s="1"/>
  <c r="M11" i="7"/>
  <c r="L14" i="18"/>
  <c r="K13" i="18"/>
  <c r="K10" i="9" s="1"/>
  <c r="K11" i="9"/>
  <c r="G21" i="18"/>
  <c r="G10" i="13" s="1"/>
  <c r="H22" i="18"/>
  <c r="G11" i="13"/>
  <c r="F26" i="18"/>
  <c r="E11" i="15"/>
  <c r="E25" i="18"/>
  <c r="E10" i="15" s="1"/>
  <c r="H19" i="18"/>
  <c r="H10" i="12" s="1"/>
  <c r="I20" i="18"/>
  <c r="H11" i="12"/>
  <c r="K16" i="18"/>
  <c r="J15" i="18"/>
  <c r="J10" i="10" s="1"/>
  <c r="J11" i="10"/>
  <c r="N7" i="18"/>
  <c r="N10" i="6" s="1"/>
  <c r="O8" i="18"/>
  <c r="N11" i="6"/>
  <c r="I17" i="18"/>
  <c r="I10" i="11" s="1"/>
  <c r="J18" i="18"/>
  <c r="I11" i="11"/>
  <c r="O11" i="4" l="1"/>
  <c r="O5" i="18"/>
  <c r="P6" i="18"/>
  <c r="O11" i="5"/>
  <c r="N10" i="4"/>
  <c r="N10" i="5"/>
  <c r="P8" i="18"/>
  <c r="O7" i="18"/>
  <c r="O10" i="6" s="1"/>
  <c r="O11" i="6"/>
  <c r="J17" i="18"/>
  <c r="J10" i="11" s="1"/>
  <c r="K18" i="18"/>
  <c r="J11" i="11"/>
  <c r="G26" i="18"/>
  <c r="F25" i="18"/>
  <c r="F10" i="15" s="1"/>
  <c r="F11" i="15"/>
  <c r="N12" i="18"/>
  <c r="M11" i="18"/>
  <c r="M10" i="8" s="1"/>
  <c r="M11" i="8"/>
  <c r="L16" i="18"/>
  <c r="K15" i="18"/>
  <c r="K10" i="10" s="1"/>
  <c r="K11" i="10"/>
  <c r="N9" i="18"/>
  <c r="N10" i="7" s="1"/>
  <c r="O10" i="18"/>
  <c r="N11" i="7"/>
  <c r="H21" i="18"/>
  <c r="H10" i="13" s="1"/>
  <c r="I22" i="18"/>
  <c r="H11" i="13"/>
  <c r="H24" i="18"/>
  <c r="G23" i="18"/>
  <c r="G10" i="14" s="1"/>
  <c r="G11" i="14"/>
  <c r="J20" i="18"/>
  <c r="I19" i="18"/>
  <c r="I10" i="12" s="1"/>
  <c r="I11" i="12"/>
  <c r="M14" i="18"/>
  <c r="L13" i="18"/>
  <c r="L10" i="9" s="1"/>
  <c r="L11" i="9"/>
  <c r="F28" i="18"/>
  <c r="E11" i="16"/>
  <c r="E27" i="18"/>
  <c r="E10" i="16" s="1"/>
  <c r="Q6" i="18" l="1"/>
  <c r="P11" i="4"/>
  <c r="P5" i="18"/>
  <c r="P11" i="5"/>
  <c r="O10" i="4"/>
  <c r="O10" i="5"/>
  <c r="J22" i="18"/>
  <c r="I21" i="18"/>
  <c r="I10" i="13" s="1"/>
  <c r="I11" i="13"/>
  <c r="O12" i="18"/>
  <c r="N11" i="18"/>
  <c r="N10" i="8" s="1"/>
  <c r="N11" i="8"/>
  <c r="J19" i="18"/>
  <c r="J10" i="12" s="1"/>
  <c r="K20" i="18"/>
  <c r="J11" i="12"/>
  <c r="H26" i="18"/>
  <c r="G11" i="15"/>
  <c r="G25" i="18"/>
  <c r="G10" i="15" s="1"/>
  <c r="N14" i="18"/>
  <c r="M13" i="18"/>
  <c r="M10" i="9" s="1"/>
  <c r="M11" i="9"/>
  <c r="P10" i="18"/>
  <c r="O9" i="18"/>
  <c r="O10" i="7" s="1"/>
  <c r="O11" i="7"/>
  <c r="L18" i="18"/>
  <c r="K17" i="18"/>
  <c r="K10" i="11" s="1"/>
  <c r="K11" i="11"/>
  <c r="I24" i="18"/>
  <c r="H23" i="18"/>
  <c r="H10" i="14" s="1"/>
  <c r="H11" i="14"/>
  <c r="F27" i="18"/>
  <c r="F10" i="16" s="1"/>
  <c r="G28" i="18"/>
  <c r="F11" i="16"/>
  <c r="L15" i="18"/>
  <c r="L10" i="10" s="1"/>
  <c r="M16" i="18"/>
  <c r="L11" i="10"/>
  <c r="P7" i="18"/>
  <c r="P10" i="6" s="1"/>
  <c r="Q8" i="18"/>
  <c r="P11" i="6"/>
  <c r="P10" i="5" l="1"/>
  <c r="P10" i="4"/>
  <c r="R6" i="18"/>
  <c r="Q5" i="18"/>
  <c r="Q11" i="4"/>
  <c r="Q11" i="5"/>
  <c r="L17" i="18"/>
  <c r="L10" i="11" s="1"/>
  <c r="M18" i="18"/>
  <c r="L11" i="11"/>
  <c r="N16" i="18"/>
  <c r="M15" i="18"/>
  <c r="M10" i="10" s="1"/>
  <c r="M11" i="10"/>
  <c r="L20" i="18"/>
  <c r="K19" i="18"/>
  <c r="K10" i="12" s="1"/>
  <c r="K11" i="12"/>
  <c r="H25" i="18"/>
  <c r="H10" i="15" s="1"/>
  <c r="I26" i="18"/>
  <c r="H11" i="15"/>
  <c r="Q10" i="18"/>
  <c r="P9" i="18"/>
  <c r="P10" i="7" s="1"/>
  <c r="P11" i="7"/>
  <c r="G27" i="18"/>
  <c r="G10" i="16" s="1"/>
  <c r="H28" i="18"/>
  <c r="G11" i="16"/>
  <c r="J24" i="18"/>
  <c r="I23" i="18"/>
  <c r="I10" i="14" s="1"/>
  <c r="I11" i="14"/>
  <c r="N13" i="18"/>
  <c r="N10" i="9" s="1"/>
  <c r="O14" i="18"/>
  <c r="N11" i="9"/>
  <c r="R8" i="18"/>
  <c r="Q7" i="18"/>
  <c r="Q10" i="6" s="1"/>
  <c r="Q11" i="6"/>
  <c r="P12" i="18"/>
  <c r="O11" i="18"/>
  <c r="O10" i="8" s="1"/>
  <c r="O11" i="8"/>
  <c r="K22" i="18"/>
  <c r="J21" i="18"/>
  <c r="J10" i="13" s="1"/>
  <c r="J11" i="13"/>
  <c r="Q10" i="4" l="1"/>
  <c r="Q10" i="5"/>
  <c r="S6" i="18"/>
  <c r="R11" i="5"/>
  <c r="R11" i="4"/>
  <c r="R5" i="18"/>
  <c r="R10" i="18"/>
  <c r="Q9" i="18"/>
  <c r="Q10" i="7" s="1"/>
  <c r="Q11" i="7"/>
  <c r="J23" i="18"/>
  <c r="J10" i="14" s="1"/>
  <c r="K24" i="18"/>
  <c r="J11" i="14"/>
  <c r="M20" i="18"/>
  <c r="L19" i="18"/>
  <c r="L10" i="12" s="1"/>
  <c r="L11" i="12"/>
  <c r="H27" i="18"/>
  <c r="H10" i="16" s="1"/>
  <c r="I28" i="18"/>
  <c r="H11" i="16"/>
  <c r="N18" i="18"/>
  <c r="M17" i="18"/>
  <c r="M10" i="11" s="1"/>
  <c r="M11" i="11"/>
  <c r="N15" i="18"/>
  <c r="N10" i="10" s="1"/>
  <c r="O16" i="18"/>
  <c r="N11" i="10"/>
  <c r="P11" i="18"/>
  <c r="P10" i="8" s="1"/>
  <c r="Q12" i="18"/>
  <c r="P11" i="8"/>
  <c r="S8" i="18"/>
  <c r="R7" i="18"/>
  <c r="R10" i="6" s="1"/>
  <c r="R11" i="6"/>
  <c r="L22" i="18"/>
  <c r="K21" i="18"/>
  <c r="K10" i="13" s="1"/>
  <c r="K11" i="13"/>
  <c r="P14" i="18"/>
  <c r="O13" i="18"/>
  <c r="O10" i="9" s="1"/>
  <c r="O11" i="9"/>
  <c r="I25" i="18"/>
  <c r="I10" i="15" s="1"/>
  <c r="J26" i="18"/>
  <c r="I11" i="15"/>
  <c r="R10" i="5" l="1"/>
  <c r="R10" i="4"/>
  <c r="T6" i="18"/>
  <c r="S11" i="4"/>
  <c r="S5" i="18"/>
  <c r="S11" i="5"/>
  <c r="P16" i="18"/>
  <c r="O15" i="18"/>
  <c r="O10" i="10" s="1"/>
  <c r="O11" i="10"/>
  <c r="P13" i="18"/>
  <c r="P10" i="9" s="1"/>
  <c r="Q14" i="18"/>
  <c r="P11" i="9"/>
  <c r="N20" i="18"/>
  <c r="M19" i="18"/>
  <c r="M10" i="12" s="1"/>
  <c r="M11" i="12"/>
  <c r="L24" i="18"/>
  <c r="K23" i="18"/>
  <c r="K10" i="14" s="1"/>
  <c r="K11" i="14"/>
  <c r="O18" i="18"/>
  <c r="N17" i="18"/>
  <c r="N10" i="11" s="1"/>
  <c r="N11" i="11"/>
  <c r="L21" i="18"/>
  <c r="L10" i="13" s="1"/>
  <c r="M22" i="18"/>
  <c r="L11" i="13"/>
  <c r="J28" i="18"/>
  <c r="I27" i="18"/>
  <c r="I10" i="16" s="1"/>
  <c r="I11" i="16"/>
  <c r="T8" i="18"/>
  <c r="S7" i="18"/>
  <c r="S10" i="6" s="1"/>
  <c r="S11" i="6"/>
  <c r="R12" i="18"/>
  <c r="Q11" i="18"/>
  <c r="Q10" i="8" s="1"/>
  <c r="Q11" i="8"/>
  <c r="J25" i="18"/>
  <c r="J10" i="15" s="1"/>
  <c r="J11" i="15"/>
  <c r="K26" i="18"/>
  <c r="R9" i="18"/>
  <c r="R10" i="7" s="1"/>
  <c r="S10" i="18"/>
  <c r="R11" i="7"/>
  <c r="S10" i="4" l="1"/>
  <c r="S10" i="5"/>
  <c r="T5" i="18"/>
  <c r="U6" i="18"/>
  <c r="T11" i="5"/>
  <c r="T11" i="4"/>
  <c r="R11" i="18"/>
  <c r="R10" i="8" s="1"/>
  <c r="S12" i="18"/>
  <c r="R11" i="8"/>
  <c r="K28" i="18"/>
  <c r="J27" i="18"/>
  <c r="J10" i="16" s="1"/>
  <c r="J11" i="16"/>
  <c r="N19" i="18"/>
  <c r="N10" i="12" s="1"/>
  <c r="O20" i="18"/>
  <c r="N11" i="12"/>
  <c r="L26" i="18"/>
  <c r="K25" i="18"/>
  <c r="K10" i="15" s="1"/>
  <c r="K11" i="15"/>
  <c r="N22" i="18"/>
  <c r="M21" i="18"/>
  <c r="M10" i="13" s="1"/>
  <c r="M11" i="13"/>
  <c r="R14" i="18"/>
  <c r="Q13" i="18"/>
  <c r="Q10" i="9" s="1"/>
  <c r="Q11" i="9"/>
  <c r="P18" i="18"/>
  <c r="O17" i="18"/>
  <c r="O10" i="11" s="1"/>
  <c r="O11" i="11"/>
  <c r="Q16" i="18"/>
  <c r="P15" i="18"/>
  <c r="P10" i="10" s="1"/>
  <c r="P11" i="10"/>
  <c r="T10" i="18"/>
  <c r="S9" i="18"/>
  <c r="S10" i="7" s="1"/>
  <c r="S11" i="7"/>
  <c r="L23" i="18"/>
  <c r="L10" i="14" s="1"/>
  <c r="L11" i="14"/>
  <c r="M24" i="18"/>
  <c r="T7" i="18"/>
  <c r="T10" i="6" s="1"/>
  <c r="U8" i="18"/>
  <c r="T11" i="6"/>
  <c r="U11" i="4" l="1"/>
  <c r="V6" i="18"/>
  <c r="U11" i="5"/>
  <c r="U5" i="18"/>
  <c r="T10" i="5"/>
  <c r="T10" i="4"/>
  <c r="U7" i="18"/>
  <c r="U10" i="6" s="1"/>
  <c r="V8" i="18"/>
  <c r="U11" i="6"/>
  <c r="M26" i="18"/>
  <c r="L25" i="18"/>
  <c r="L10" i="15" s="1"/>
  <c r="L11" i="15"/>
  <c r="R16" i="18"/>
  <c r="Q15" i="18"/>
  <c r="Q10" i="10" s="1"/>
  <c r="Q11" i="10"/>
  <c r="O19" i="18"/>
  <c r="O10" i="12" s="1"/>
  <c r="P20" i="18"/>
  <c r="O11" i="12"/>
  <c r="P17" i="18"/>
  <c r="P10" i="11" s="1"/>
  <c r="Q18" i="18"/>
  <c r="P11" i="11"/>
  <c r="N24" i="18"/>
  <c r="M23" i="18"/>
  <c r="M10" i="14" s="1"/>
  <c r="M11" i="14"/>
  <c r="S14" i="18"/>
  <c r="R13" i="18"/>
  <c r="R10" i="9" s="1"/>
  <c r="R11" i="9"/>
  <c r="K27" i="18"/>
  <c r="K10" i="16" s="1"/>
  <c r="L28" i="18"/>
  <c r="K11" i="16"/>
  <c r="T12" i="18"/>
  <c r="S11" i="18"/>
  <c r="S10" i="8" s="1"/>
  <c r="S11" i="8"/>
  <c r="T9" i="18"/>
  <c r="T10" i="7" s="1"/>
  <c r="U10" i="18"/>
  <c r="T11" i="7"/>
  <c r="N21" i="18"/>
  <c r="N10" i="13" s="1"/>
  <c r="O22" i="18"/>
  <c r="N11" i="13"/>
  <c r="U10" i="5" l="1"/>
  <c r="U10" i="4"/>
  <c r="V5" i="18"/>
  <c r="W6" i="18"/>
  <c r="V11" i="5"/>
  <c r="V11" i="4"/>
  <c r="P19" i="18"/>
  <c r="P10" i="12" s="1"/>
  <c r="Q20" i="18"/>
  <c r="P11" i="12"/>
  <c r="U9" i="18"/>
  <c r="U10" i="7" s="1"/>
  <c r="V10" i="18"/>
  <c r="U11" i="7"/>
  <c r="R15" i="18"/>
  <c r="R10" i="10" s="1"/>
  <c r="S16" i="18"/>
  <c r="R11" i="10"/>
  <c r="U12" i="18"/>
  <c r="T11" i="18"/>
  <c r="T10" i="8" s="1"/>
  <c r="T11" i="8"/>
  <c r="L27" i="18"/>
  <c r="L10" i="16" s="1"/>
  <c r="M28" i="18"/>
  <c r="L11" i="16"/>
  <c r="O24" i="18"/>
  <c r="N23" i="18"/>
  <c r="N10" i="14" s="1"/>
  <c r="N11" i="14"/>
  <c r="M25" i="18"/>
  <c r="M10" i="15" s="1"/>
  <c r="N26" i="18"/>
  <c r="M11" i="15"/>
  <c r="R18" i="18"/>
  <c r="Q17" i="18"/>
  <c r="Q10" i="11" s="1"/>
  <c r="Q11" i="11"/>
  <c r="V7" i="18"/>
  <c r="V10" i="6" s="1"/>
  <c r="W8" i="18"/>
  <c r="V11" i="6"/>
  <c r="P22" i="18"/>
  <c r="O21" i="18"/>
  <c r="O10" i="13" s="1"/>
  <c r="O11" i="13"/>
  <c r="T14" i="18"/>
  <c r="S13" i="18"/>
  <c r="S10" i="9" s="1"/>
  <c r="S11" i="9"/>
  <c r="W5" i="18" l="1"/>
  <c r="X6" i="18"/>
  <c r="W11" i="5"/>
  <c r="W11" i="4"/>
  <c r="V10" i="5"/>
  <c r="V10" i="4"/>
  <c r="O23" i="18"/>
  <c r="O10" i="14" s="1"/>
  <c r="P24" i="18"/>
  <c r="O11" i="14"/>
  <c r="Q22" i="18"/>
  <c r="P21" i="18"/>
  <c r="P10" i="13" s="1"/>
  <c r="P11" i="13"/>
  <c r="W7" i="18"/>
  <c r="W10" i="6" s="1"/>
  <c r="X8" i="18"/>
  <c r="W11" i="6"/>
  <c r="M27" i="18"/>
  <c r="M10" i="16" s="1"/>
  <c r="N28" i="18"/>
  <c r="M11" i="16"/>
  <c r="W10" i="18"/>
  <c r="V9" i="18"/>
  <c r="V10" i="7" s="1"/>
  <c r="V11" i="7"/>
  <c r="U11" i="18"/>
  <c r="U10" i="8" s="1"/>
  <c r="V12" i="18"/>
  <c r="U11" i="8"/>
  <c r="R17" i="18"/>
  <c r="R10" i="11" s="1"/>
  <c r="S18" i="18"/>
  <c r="R11" i="11"/>
  <c r="N25" i="18"/>
  <c r="N10" i="15" s="1"/>
  <c r="O26" i="18"/>
  <c r="N11" i="15"/>
  <c r="T16" i="18"/>
  <c r="S15" i="18"/>
  <c r="S10" i="10" s="1"/>
  <c r="S11" i="10"/>
  <c r="R20" i="18"/>
  <c r="Q19" i="18"/>
  <c r="Q10" i="12" s="1"/>
  <c r="Q11" i="12"/>
  <c r="T13" i="18"/>
  <c r="T10" i="9" s="1"/>
  <c r="U14" i="18"/>
  <c r="T11" i="9"/>
  <c r="X5" i="18" l="1"/>
  <c r="Y6" i="18"/>
  <c r="X11" i="4"/>
  <c r="X11" i="5"/>
  <c r="W10" i="5"/>
  <c r="W10" i="4"/>
  <c r="Y8" i="18"/>
  <c r="X7" i="18"/>
  <c r="X10" i="6" s="1"/>
  <c r="X11" i="6"/>
  <c r="V11" i="18"/>
  <c r="V10" i="8" s="1"/>
  <c r="W12" i="18"/>
  <c r="V11" i="8"/>
  <c r="S20" i="18"/>
  <c r="R19" i="18"/>
  <c r="R10" i="12" s="1"/>
  <c r="R11" i="12"/>
  <c r="W9" i="18"/>
  <c r="W10" i="7" s="1"/>
  <c r="X10" i="18"/>
  <c r="W11" i="7"/>
  <c r="T15" i="18"/>
  <c r="T10" i="10" s="1"/>
  <c r="U16" i="18"/>
  <c r="T11" i="10"/>
  <c r="N27" i="18"/>
  <c r="N10" i="16" s="1"/>
  <c r="O28" i="18"/>
  <c r="N11" i="16"/>
  <c r="Q21" i="18"/>
  <c r="Q10" i="13" s="1"/>
  <c r="R22" i="18"/>
  <c r="Q11" i="13"/>
  <c r="O25" i="18"/>
  <c r="O10" i="15" s="1"/>
  <c r="P26" i="18"/>
  <c r="O11" i="15"/>
  <c r="T18" i="18"/>
  <c r="S17" i="18"/>
  <c r="S10" i="11" s="1"/>
  <c r="S11" i="11"/>
  <c r="P23" i="18"/>
  <c r="P10" i="14" s="1"/>
  <c r="Q24" i="18"/>
  <c r="P11" i="14"/>
  <c r="U13" i="18"/>
  <c r="U10" i="9" s="1"/>
  <c r="V14" i="18"/>
  <c r="U11" i="9"/>
  <c r="Y5" i="18" l="1"/>
  <c r="Z6" i="18"/>
  <c r="Y11" i="5"/>
  <c r="Y11" i="4"/>
  <c r="X10" i="4"/>
  <c r="X10" i="5"/>
  <c r="P28" i="18"/>
  <c r="O27" i="18"/>
  <c r="O10" i="16" s="1"/>
  <c r="O11" i="16"/>
  <c r="S19" i="18"/>
  <c r="S10" i="12" s="1"/>
  <c r="T20" i="18"/>
  <c r="S11" i="12"/>
  <c r="Q23" i="18"/>
  <c r="Q10" i="14" s="1"/>
  <c r="R24" i="18"/>
  <c r="Q11" i="14"/>
  <c r="W11" i="18"/>
  <c r="W10" i="8" s="1"/>
  <c r="X12" i="18"/>
  <c r="W11" i="8"/>
  <c r="U15" i="18"/>
  <c r="U10" i="10" s="1"/>
  <c r="V16" i="18"/>
  <c r="U11" i="10"/>
  <c r="X9" i="18"/>
  <c r="X10" i="7" s="1"/>
  <c r="Y10" i="18"/>
  <c r="X11" i="7"/>
  <c r="V13" i="18"/>
  <c r="V10" i="9" s="1"/>
  <c r="W14" i="18"/>
  <c r="V11" i="9"/>
  <c r="U18" i="18"/>
  <c r="T17" i="18"/>
  <c r="T10" i="11" s="1"/>
  <c r="T11" i="11"/>
  <c r="P25" i="18"/>
  <c r="P10" i="15" s="1"/>
  <c r="Q26" i="18"/>
  <c r="P11" i="15"/>
  <c r="R21" i="18"/>
  <c r="R10" i="13" s="1"/>
  <c r="S22" i="18"/>
  <c r="R11" i="13"/>
  <c r="Y7" i="18"/>
  <c r="Y10" i="6" s="1"/>
  <c r="Z8" i="18"/>
  <c r="Y11" i="6"/>
  <c r="AA6" i="18" l="1"/>
  <c r="Z11" i="4"/>
  <c r="Z5" i="18"/>
  <c r="Z11" i="5"/>
  <c r="Y10" i="5"/>
  <c r="Y10" i="4"/>
  <c r="X11" i="18"/>
  <c r="X10" i="8" s="1"/>
  <c r="Y12" i="18"/>
  <c r="X11" i="8"/>
  <c r="Y9" i="18"/>
  <c r="Y10" i="7" s="1"/>
  <c r="Z10" i="18"/>
  <c r="Y11" i="7"/>
  <c r="R23" i="18"/>
  <c r="R10" i="14" s="1"/>
  <c r="S24" i="18"/>
  <c r="R11" i="14"/>
  <c r="S21" i="18"/>
  <c r="S10" i="13" s="1"/>
  <c r="T22" i="18"/>
  <c r="S11" i="13"/>
  <c r="R26" i="18"/>
  <c r="Q25" i="18"/>
  <c r="Q10" i="15" s="1"/>
  <c r="Q11" i="15"/>
  <c r="T19" i="18"/>
  <c r="T10" i="12" s="1"/>
  <c r="U20" i="18"/>
  <c r="T11" i="12"/>
  <c r="V18" i="18"/>
  <c r="U17" i="18"/>
  <c r="U10" i="11" s="1"/>
  <c r="U11" i="11"/>
  <c r="W13" i="18"/>
  <c r="W10" i="9" s="1"/>
  <c r="X14" i="18"/>
  <c r="W11" i="9"/>
  <c r="W16" i="18"/>
  <c r="V15" i="18"/>
  <c r="V10" i="10" s="1"/>
  <c r="V11" i="10"/>
  <c r="Z7" i="18"/>
  <c r="Z10" i="6" s="1"/>
  <c r="AA8" i="18"/>
  <c r="Z11" i="6"/>
  <c r="Q28" i="18"/>
  <c r="P27" i="18"/>
  <c r="P10" i="16" s="1"/>
  <c r="P11" i="16"/>
  <c r="Z10" i="4" l="1"/>
  <c r="Z10" i="5"/>
  <c r="AA11" i="5"/>
  <c r="AB6" i="18"/>
  <c r="AA11" i="4"/>
  <c r="AA5" i="18"/>
  <c r="T21" i="18"/>
  <c r="T10" i="13" s="1"/>
  <c r="U22" i="18"/>
  <c r="T11" i="13"/>
  <c r="AA7" i="18"/>
  <c r="AA10" i="6" s="1"/>
  <c r="AB8" i="18"/>
  <c r="AA11" i="6"/>
  <c r="T24" i="18"/>
  <c r="S23" i="18"/>
  <c r="S10" i="14" s="1"/>
  <c r="S11" i="14"/>
  <c r="V17" i="18"/>
  <c r="V10" i="11" s="1"/>
  <c r="W18" i="18"/>
  <c r="V11" i="11"/>
  <c r="W15" i="18"/>
  <c r="W10" i="10" s="1"/>
  <c r="X16" i="18"/>
  <c r="W11" i="10"/>
  <c r="Z9" i="18"/>
  <c r="Z10" i="7" s="1"/>
  <c r="AA10" i="18"/>
  <c r="Z11" i="7"/>
  <c r="V20" i="18"/>
  <c r="U19" i="18"/>
  <c r="U10" i="12" s="1"/>
  <c r="U11" i="12"/>
  <c r="Y14" i="18"/>
  <c r="X13" i="18"/>
  <c r="X10" i="9" s="1"/>
  <c r="X11" i="9"/>
  <c r="Y11" i="18"/>
  <c r="Y10" i="8" s="1"/>
  <c r="Z12" i="18"/>
  <c r="Y11" i="8"/>
  <c r="R28" i="18"/>
  <c r="Q11" i="16"/>
  <c r="Q27" i="18"/>
  <c r="Q10" i="16" s="1"/>
  <c r="S26" i="18"/>
  <c r="R25" i="18"/>
  <c r="R10" i="15" s="1"/>
  <c r="R11" i="15"/>
  <c r="AA10" i="5" l="1"/>
  <c r="AA10" i="4"/>
  <c r="AC6" i="18"/>
  <c r="AB11" i="5"/>
  <c r="AB5" i="18"/>
  <c r="AB11" i="4"/>
  <c r="AA9" i="18"/>
  <c r="AA10" i="7" s="1"/>
  <c r="AB10" i="18"/>
  <c r="AA11" i="7"/>
  <c r="AB7" i="18"/>
  <c r="AB10" i="6" s="1"/>
  <c r="AC8" i="18"/>
  <c r="AB11" i="6"/>
  <c r="R27" i="18"/>
  <c r="R10" i="16" s="1"/>
  <c r="S28" i="18"/>
  <c r="R11" i="16"/>
  <c r="X15" i="18"/>
  <c r="X10" i="10" s="1"/>
  <c r="Y16" i="18"/>
  <c r="X11" i="10"/>
  <c r="V22" i="18"/>
  <c r="U21" i="18"/>
  <c r="U10" i="13" s="1"/>
  <c r="U11" i="13"/>
  <c r="W17" i="18"/>
  <c r="W10" i="11" s="1"/>
  <c r="X18" i="18"/>
  <c r="W11" i="11"/>
  <c r="Y13" i="18"/>
  <c r="Y10" i="9" s="1"/>
  <c r="Z14" i="18"/>
  <c r="Y11" i="9"/>
  <c r="AA12" i="18"/>
  <c r="Z11" i="18"/>
  <c r="Z10" i="8" s="1"/>
  <c r="Z11" i="8"/>
  <c r="T26" i="18"/>
  <c r="S25" i="18"/>
  <c r="S10" i="15" s="1"/>
  <c r="S11" i="15"/>
  <c r="V19" i="18"/>
  <c r="V10" i="12" s="1"/>
  <c r="W20" i="18"/>
  <c r="V11" i="12"/>
  <c r="U24" i="18"/>
  <c r="T23" i="18"/>
  <c r="T10" i="14" s="1"/>
  <c r="T11" i="14"/>
  <c r="AB10" i="5" l="1"/>
  <c r="AB10" i="4"/>
  <c r="AC11" i="5"/>
  <c r="AC5" i="18"/>
  <c r="AD6" i="18"/>
  <c r="AC11" i="4"/>
  <c r="Y15" i="18"/>
  <c r="Y10" i="10" s="1"/>
  <c r="Z16" i="18"/>
  <c r="Y11" i="10"/>
  <c r="AA11" i="18"/>
  <c r="AA10" i="8" s="1"/>
  <c r="AB12" i="18"/>
  <c r="AA11" i="8"/>
  <c r="X20" i="18"/>
  <c r="W19" i="18"/>
  <c r="W10" i="12" s="1"/>
  <c r="W11" i="12"/>
  <c r="S27" i="18"/>
  <c r="S10" i="16" s="1"/>
  <c r="T28" i="18"/>
  <c r="S11" i="16"/>
  <c r="V24" i="18"/>
  <c r="U23" i="18"/>
  <c r="U10" i="14" s="1"/>
  <c r="U11" i="14"/>
  <c r="AC7" i="18"/>
  <c r="AC10" i="6" s="1"/>
  <c r="AD8" i="18"/>
  <c r="AC11" i="6"/>
  <c r="Z13" i="18"/>
  <c r="Z10" i="9" s="1"/>
  <c r="AA14" i="18"/>
  <c r="Z11" i="9"/>
  <c r="X17" i="18"/>
  <c r="X10" i="11" s="1"/>
  <c r="Y18" i="18"/>
  <c r="X11" i="11"/>
  <c r="T25" i="18"/>
  <c r="T10" i="15" s="1"/>
  <c r="U26" i="18"/>
  <c r="T11" i="15"/>
  <c r="AC10" i="18"/>
  <c r="AB9" i="18"/>
  <c r="AB10" i="7" s="1"/>
  <c r="AB11" i="7"/>
  <c r="W22" i="18"/>
  <c r="V21" i="18"/>
  <c r="V10" i="13" s="1"/>
  <c r="V11" i="13"/>
  <c r="AD11" i="4" l="1"/>
  <c r="AD11" i="5"/>
  <c r="AD5" i="18"/>
  <c r="AE6" i="18"/>
  <c r="AC10" i="5"/>
  <c r="AC10" i="4"/>
  <c r="X22" i="18"/>
  <c r="W21" i="18"/>
  <c r="W10" i="13" s="1"/>
  <c r="W11" i="13"/>
  <c r="T27" i="18"/>
  <c r="T10" i="16" s="1"/>
  <c r="U28" i="18"/>
  <c r="T11" i="16"/>
  <c r="Z18" i="18"/>
  <c r="Y17" i="18"/>
  <c r="Y10" i="11" s="1"/>
  <c r="Y11" i="11"/>
  <c r="AA13" i="18"/>
  <c r="AA10" i="9" s="1"/>
  <c r="AB14" i="18"/>
  <c r="AA11" i="9"/>
  <c r="Y20" i="18"/>
  <c r="X19" i="18"/>
  <c r="X10" i="12" s="1"/>
  <c r="X11" i="12"/>
  <c r="AB11" i="18"/>
  <c r="AB10" i="8" s="1"/>
  <c r="AC12" i="18"/>
  <c r="AB11" i="8"/>
  <c r="AC9" i="18"/>
  <c r="AC10" i="7" s="1"/>
  <c r="AD10" i="18"/>
  <c r="AC11" i="7"/>
  <c r="AE8" i="18"/>
  <c r="AD7" i="18"/>
  <c r="AD10" i="6" s="1"/>
  <c r="AD11" i="6"/>
  <c r="U25" i="18"/>
  <c r="U10" i="15" s="1"/>
  <c r="V26" i="18"/>
  <c r="U11" i="15"/>
  <c r="Z15" i="18"/>
  <c r="Z10" i="10" s="1"/>
  <c r="AA16" i="18"/>
  <c r="Z11" i="10"/>
  <c r="V23" i="18"/>
  <c r="V10" i="14" s="1"/>
  <c r="W24" i="18"/>
  <c r="V11" i="14"/>
  <c r="AE5" i="18" l="1"/>
  <c r="AE11" i="4"/>
  <c r="AE11" i="5"/>
  <c r="AF6" i="18"/>
  <c r="AD10" i="5"/>
  <c r="AD10" i="4"/>
  <c r="AB13" i="18"/>
  <c r="AB10" i="9" s="1"/>
  <c r="AC14" i="18"/>
  <c r="AB11" i="9"/>
  <c r="AC11" i="18"/>
  <c r="AC10" i="8" s="1"/>
  <c r="AD12" i="18"/>
  <c r="AC11" i="8"/>
  <c r="X24" i="18"/>
  <c r="W23" i="18"/>
  <c r="W10" i="14" s="1"/>
  <c r="W11" i="14"/>
  <c r="AA18" i="18"/>
  <c r="Z17" i="18"/>
  <c r="Z10" i="11" s="1"/>
  <c r="Z11" i="11"/>
  <c r="Z20" i="18"/>
  <c r="Y19" i="18"/>
  <c r="Y10" i="12" s="1"/>
  <c r="Y11" i="12"/>
  <c r="U27" i="18"/>
  <c r="U10" i="16" s="1"/>
  <c r="V28" i="18"/>
  <c r="U11" i="16"/>
  <c r="V25" i="18"/>
  <c r="V10" i="15" s="1"/>
  <c r="V11" i="15"/>
  <c r="W26" i="18"/>
  <c r="AE7" i="18"/>
  <c r="AE10" i="6" s="1"/>
  <c r="AF8" i="18"/>
  <c r="AE11" i="6"/>
  <c r="AA15" i="18"/>
  <c r="AA10" i="10" s="1"/>
  <c r="AB16" i="18"/>
  <c r="AA11" i="10"/>
  <c r="AD9" i="18"/>
  <c r="AD10" i="7" s="1"/>
  <c r="AE10" i="18"/>
  <c r="AD11" i="7"/>
  <c r="X21" i="18"/>
  <c r="X10" i="13" s="1"/>
  <c r="Y22" i="18"/>
  <c r="X11" i="13"/>
  <c r="AF11" i="4" l="1"/>
  <c r="AF5" i="18"/>
  <c r="AF11" i="5"/>
  <c r="AE10" i="4"/>
  <c r="AE10" i="5"/>
  <c r="AF7" i="18"/>
  <c r="AF10" i="6" s="1"/>
  <c r="AF11" i="6"/>
  <c r="Z22" i="18"/>
  <c r="Y21" i="18"/>
  <c r="Y10" i="13" s="1"/>
  <c r="Y11" i="13"/>
  <c r="AA17" i="18"/>
  <c r="AA10" i="11" s="1"/>
  <c r="AB18" i="18"/>
  <c r="AA11" i="11"/>
  <c r="W25" i="18"/>
  <c r="W10" i="15" s="1"/>
  <c r="X26" i="18"/>
  <c r="W11" i="15"/>
  <c r="X23" i="18"/>
  <c r="X10" i="14" s="1"/>
  <c r="Y24" i="18"/>
  <c r="X11" i="14"/>
  <c r="AD11" i="18"/>
  <c r="AD10" i="8" s="1"/>
  <c r="AE12" i="18"/>
  <c r="AD11" i="8"/>
  <c r="W28" i="18"/>
  <c r="V27" i="18"/>
  <c r="V10" i="16" s="1"/>
  <c r="V11" i="16"/>
  <c r="AE9" i="18"/>
  <c r="AE10" i="7" s="1"/>
  <c r="AF10" i="18"/>
  <c r="AE11" i="7"/>
  <c r="AC16" i="18"/>
  <c r="AB15" i="18"/>
  <c r="AB10" i="10" s="1"/>
  <c r="AB11" i="10"/>
  <c r="AC13" i="18"/>
  <c r="AC10" i="9" s="1"/>
  <c r="AD14" i="18"/>
  <c r="AC11" i="9"/>
  <c r="Z19" i="18"/>
  <c r="Z10" i="12" s="1"/>
  <c r="AA20" i="18"/>
  <c r="Z11" i="12"/>
  <c r="AF10" i="5" l="1"/>
  <c r="AF10" i="4"/>
  <c r="AC15" i="18"/>
  <c r="AC10" i="10" s="1"/>
  <c r="AD16" i="18"/>
  <c r="AC11" i="10"/>
  <c r="AB17" i="18"/>
  <c r="AB10" i="11" s="1"/>
  <c r="AC18" i="18"/>
  <c r="AB11" i="11"/>
  <c r="W27" i="18"/>
  <c r="W10" i="16" s="1"/>
  <c r="X28" i="18"/>
  <c r="W11" i="16"/>
  <c r="AE11" i="18"/>
  <c r="AE10" i="8" s="1"/>
  <c r="AF12" i="18"/>
  <c r="AE11" i="8"/>
  <c r="AF9" i="18"/>
  <c r="AF10" i="7" s="1"/>
  <c r="AF11" i="7"/>
  <c r="Z21" i="18"/>
  <c r="Z10" i="13" s="1"/>
  <c r="AA22" i="18"/>
  <c r="Z11" i="13"/>
  <c r="AB20" i="18"/>
  <c r="AA19" i="18"/>
  <c r="AA10" i="12" s="1"/>
  <c r="AA11" i="12"/>
  <c r="Y26" i="18"/>
  <c r="X25" i="18"/>
  <c r="X10" i="15" s="1"/>
  <c r="X11" i="15"/>
  <c r="AE14" i="18"/>
  <c r="AD13" i="18"/>
  <c r="AD10" i="9" s="1"/>
  <c r="AD11" i="9"/>
  <c r="Z24" i="18"/>
  <c r="Y23" i="18"/>
  <c r="Y10" i="14" s="1"/>
  <c r="Y11" i="14"/>
  <c r="AF11" i="18" l="1"/>
  <c r="AF10" i="8" s="1"/>
  <c r="AF11" i="8"/>
  <c r="Y25" i="18"/>
  <c r="Y10" i="15" s="1"/>
  <c r="Z26" i="18"/>
  <c r="Y11" i="15"/>
  <c r="X27" i="18"/>
  <c r="X10" i="16" s="1"/>
  <c r="Y28" i="18"/>
  <c r="X11" i="16"/>
  <c r="AF14" i="18"/>
  <c r="AE13" i="18"/>
  <c r="AE10" i="9" s="1"/>
  <c r="AE11" i="9"/>
  <c r="AB19" i="18"/>
  <c r="AB10" i="12" s="1"/>
  <c r="AC20" i="18"/>
  <c r="AB11" i="12"/>
  <c r="AC17" i="18"/>
  <c r="AC10" i="11" s="1"/>
  <c r="AD18" i="18"/>
  <c r="AC11" i="11"/>
  <c r="AB22" i="18"/>
  <c r="AA21" i="18"/>
  <c r="AA10" i="13" s="1"/>
  <c r="AA11" i="13"/>
  <c r="AA24" i="18"/>
  <c r="Z23" i="18"/>
  <c r="Z10" i="14" s="1"/>
  <c r="Z11" i="14"/>
  <c r="AD15" i="18"/>
  <c r="AD10" i="10" s="1"/>
  <c r="AE16" i="18"/>
  <c r="AD11" i="10"/>
  <c r="AF13" i="18" l="1"/>
  <c r="AF10" i="9" s="1"/>
  <c r="AF11" i="9"/>
  <c r="Y27" i="18"/>
  <c r="Y10" i="16" s="1"/>
  <c r="Z28" i="18"/>
  <c r="Y11" i="16"/>
  <c r="AA23" i="18"/>
  <c r="AA10" i="14" s="1"/>
  <c r="AB24" i="18"/>
  <c r="AA11" i="14"/>
  <c r="AC22" i="18"/>
  <c r="AB21" i="18"/>
  <c r="AB10" i="13" s="1"/>
  <c r="AB11" i="13"/>
  <c r="Z25" i="18"/>
  <c r="Z10" i="15" s="1"/>
  <c r="AA26" i="18"/>
  <c r="Z11" i="15"/>
  <c r="AD17" i="18"/>
  <c r="AD10" i="11" s="1"/>
  <c r="AE18" i="18"/>
  <c r="AD11" i="11"/>
  <c r="AF16" i="18"/>
  <c r="AE15" i="18"/>
  <c r="AE10" i="10" s="1"/>
  <c r="AE11" i="10"/>
  <c r="AD20" i="18"/>
  <c r="AC19" i="18"/>
  <c r="AC10" i="12" s="1"/>
  <c r="AC11" i="12"/>
  <c r="AE20" i="18" l="1"/>
  <c r="AD19" i="18"/>
  <c r="AD10" i="12" s="1"/>
  <c r="AD11" i="12"/>
  <c r="AF15" i="18"/>
  <c r="AF10" i="10" s="1"/>
  <c r="AF11" i="10"/>
  <c r="Z27" i="18"/>
  <c r="Z10" i="16" s="1"/>
  <c r="AA28" i="18"/>
  <c r="Z11" i="16"/>
  <c r="AB23" i="18"/>
  <c r="AB10" i="14" s="1"/>
  <c r="AC24" i="18"/>
  <c r="AB11" i="14"/>
  <c r="AF18" i="18"/>
  <c r="AE17" i="18"/>
  <c r="AE10" i="11" s="1"/>
  <c r="AE11" i="11"/>
  <c r="AC21" i="18"/>
  <c r="AC10" i="13" s="1"/>
  <c r="AD22" i="18"/>
  <c r="AC11" i="13"/>
  <c r="AA25" i="18"/>
  <c r="AA10" i="15" s="1"/>
  <c r="AB26" i="18"/>
  <c r="AA11" i="15"/>
  <c r="AF17" i="18" l="1"/>
  <c r="AF10" i="11" s="1"/>
  <c r="AF11" i="11"/>
  <c r="AD21" i="18"/>
  <c r="AD10" i="13" s="1"/>
  <c r="AE22" i="18"/>
  <c r="AD11" i="13"/>
  <c r="AC23" i="18"/>
  <c r="AC10" i="14" s="1"/>
  <c r="AD24" i="18"/>
  <c r="AC11" i="14"/>
  <c r="AB25" i="18"/>
  <c r="AB10" i="15" s="1"/>
  <c r="AC26" i="18"/>
  <c r="AB11" i="15"/>
  <c r="AB28" i="18"/>
  <c r="AA27" i="18"/>
  <c r="AA10" i="16" s="1"/>
  <c r="AA11" i="16"/>
  <c r="AE19" i="18"/>
  <c r="AE10" i="12" s="1"/>
  <c r="AF20" i="18"/>
  <c r="AE11" i="12"/>
  <c r="AD26" i="18" l="1"/>
  <c r="AC25" i="18"/>
  <c r="AC10" i="15" s="1"/>
  <c r="AC11" i="15"/>
  <c r="AF19" i="18"/>
  <c r="AF10" i="12" s="1"/>
  <c r="AF11" i="12"/>
  <c r="AC28" i="18"/>
  <c r="AB27" i="18"/>
  <c r="AB10" i="16" s="1"/>
  <c r="AB11" i="16"/>
  <c r="AE21" i="18"/>
  <c r="AE10" i="13" s="1"/>
  <c r="AF22" i="18"/>
  <c r="AE11" i="13"/>
  <c r="AD23" i="18"/>
  <c r="AD10" i="14" s="1"/>
  <c r="AE24" i="18"/>
  <c r="AD11" i="14"/>
  <c r="AD28" i="18" l="1"/>
  <c r="AC11" i="16"/>
  <c r="AC27" i="18"/>
  <c r="AC10" i="16" s="1"/>
  <c r="AF21" i="18"/>
  <c r="AF10" i="13" s="1"/>
  <c r="AF11" i="13"/>
  <c r="AF24" i="18"/>
  <c r="AE23" i="18"/>
  <c r="AE10" i="14" s="1"/>
  <c r="AE11" i="14"/>
  <c r="AE26" i="18"/>
  <c r="AD25" i="18"/>
  <c r="AD10" i="15" s="1"/>
  <c r="AD11" i="15"/>
  <c r="AF23" i="18" l="1"/>
  <c r="AF10" i="14" s="1"/>
  <c r="AF11" i="14"/>
  <c r="AF26" i="18"/>
  <c r="AE11" i="15"/>
  <c r="AE25" i="18"/>
  <c r="AE10" i="15" s="1"/>
  <c r="AD27" i="18"/>
  <c r="AD10" i="16" s="1"/>
  <c r="AE28" i="18"/>
  <c r="AD11" i="16"/>
  <c r="AE27" i="18" l="1"/>
  <c r="AE10" i="16" s="1"/>
  <c r="AF28" i="18"/>
  <c r="AE11" i="16"/>
  <c r="AF25" i="18"/>
  <c r="AF10" i="15" s="1"/>
  <c r="AF11" i="15"/>
  <c r="AF27" i="18" l="1"/>
  <c r="AF10" i="16" s="1"/>
  <c r="AF11" i="16"/>
</calcChain>
</file>

<file path=xl/sharedStrings.xml><?xml version="1.0" encoding="utf-8"?>
<sst xmlns="http://schemas.openxmlformats.org/spreadsheetml/2006/main" count="493" uniqueCount="184">
  <si>
    <t>V.2</t>
  </si>
  <si>
    <t>Über diese Excelvorlage</t>
  </si>
  <si>
    <t>Diese Excelvorlage soll Ihnen helfen die Arbeitszeit Ihrer Mitarbeiter/innen in Horizon Europe Projekten zu erfassen. Grundlage für die 
Zeiterfassung ist das Annotated Grant Agreement V1.0 DRAFT.</t>
  </si>
  <si>
    <t>Sie wurde von einer Arbeitsgruppe aus EU Projektmanagerinnen erstellt und von der BAK AG Projektmanagement und KoWi koordiniert.</t>
  </si>
  <si>
    <t xml:space="preserve">Sie müssen die Vorlage selbstständig an die individuellen Prozesse Ihrer Einrichtung anpassen. Dies liegt in der Verantwortung der Anwender/innen. </t>
  </si>
  <si>
    <t xml:space="preserve">Die Arbeitsgruppe hat zusätzlich eine Vorlage zur Personalkostenkalkulation erstellt. </t>
  </si>
  <si>
    <t>Disclaimer:</t>
  </si>
  <si>
    <t xml:space="preserve">Dies ist keine allgemein gültige und verbindliche Vorlage der Europäischen Kommission. Die Excelvorlage zur Zeiterfassung steht zur freien Nutzung zur Verfügung. 
Von Seiten der den Entwurf erstellenden Parteien werden keine Garantien für die Richtigkeit der gemachten Angaben übernommen. Die Autor/innen übernehmen keine Haftung. Die Verwendung des gesamten Dokuments oder einzelner Teile erfolgt auf eigene Verantwortung und entbindet die Nutzer/innen nicht von einer Prüfung, um ihre eigenen Interessen und Rechte zu schützen. </t>
  </si>
  <si>
    <t>About</t>
  </si>
  <si>
    <t>This Excel template will help you to record  the time your employees work for your Horizon Europe projects. The time-recording system is based on the information published in the Annotated Grant Agreement V1.0 DRAFT.</t>
  </si>
  <si>
    <t>The template was created by a group of EU project managers, coordinated by the BAK AG project management and KoWi. </t>
  </si>
  <si>
    <t>Please note that this template has to be adapted to the individual requirements of your institution. It is the responsibility of the user to do so.</t>
  </si>
  <si>
    <t>The group of EU project managers has also created a template to calculate the personnel costs incurred in Horizon Europe projects.</t>
  </si>
  <si>
    <t>Please note that this is not a generally valid and binding template of the European Commission. The Excel template to record the working time for the Action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</si>
  <si>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their own interests and rights. </t>
  </si>
  <si>
    <t>TIME SHEETS - WHY?</t>
  </si>
  <si>
    <r>
      <t>In Horizon Europe actual cost projects a reliable time recording system is required,</t>
    </r>
    <r>
      <rPr>
        <sz val="11"/>
        <rFont val="Calibri"/>
        <family val="2"/>
        <scheme val="minor"/>
      </rPr>
      <t xml:space="preserve"> in order to claim the reimbursement of personnel costs to the EU</t>
    </r>
    <r>
      <rPr>
        <sz val="11"/>
        <color theme="1"/>
        <rFont val="Calibri"/>
        <family val="2"/>
        <scheme val="minor"/>
      </rPr>
      <t xml:space="preserve">. These costs have to be calculated using a daily rate, which is based on an average number of day-equivalents. The average number of day-equivalents for a full time employee has been fixed by the European Commission to 215 days per calendar year. </t>
    </r>
  </si>
  <si>
    <t>To comply with these requirements, every employee paid from an EU grant needs to keep monthly time records.</t>
  </si>
  <si>
    <t>TIME SHEETS - HOW?</t>
  </si>
  <si>
    <t>Step 1:</t>
  </si>
  <si>
    <t>Please read these instructions and confirm that you have done so in the Excel sheet 'Start Data'.</t>
  </si>
  <si>
    <t xml:space="preserve">Step 2:   </t>
  </si>
  <si>
    <t>Please fill in the missing data (yellow cells) in the Excel sheet 'Start Data'. 
Mark your institutions involvement in the specific Work Packages with an "X".</t>
  </si>
  <si>
    <t>Step 3:</t>
  </si>
  <si>
    <t>Please choose in cell B11 your staff category under the dropdopwn menu "Type of personnel". If needed, the staff categories denomination can be changed in the sheet 'Type of personnel'.</t>
  </si>
  <si>
    <t>Step 4:</t>
  </si>
  <si>
    <r>
      <rPr>
        <b/>
        <u/>
        <sz val="11"/>
        <color theme="1"/>
        <rFont val="Calibri"/>
        <family val="2"/>
        <scheme val="minor"/>
      </rPr>
      <t>Nota bene</t>
    </r>
    <r>
      <rPr>
        <sz val="11"/>
        <color theme="1"/>
        <rFont val="Calibri"/>
        <family val="2"/>
        <scheme val="minor"/>
      </rPr>
      <t>: for further guidance please check the sheet 'Example'.</t>
    </r>
  </si>
  <si>
    <t>Step 5:</t>
  </si>
  <si>
    <t>Select the Excel sheet for the current month and fill in your working time for each Work Package. Please observe the general working time requirements (e.g. work days Monday to Friday, ≤ 10 hours per day).</t>
  </si>
  <si>
    <t>Step 6*:</t>
  </si>
  <si>
    <t>Optional - if required by your institution.
If you work less than 100% for the EU project in question, please fill in your other activities as well.</t>
  </si>
  <si>
    <t>Step 7:</t>
  </si>
  <si>
    <t>Mark your absences (vacation, illness and other absences) with an "X".</t>
  </si>
  <si>
    <t>Step 8:</t>
  </si>
  <si>
    <t>Please fill in a short description of the activities carried out in this month.</t>
  </si>
  <si>
    <t>TIME SHEETS - WHEN?</t>
  </si>
  <si>
    <t>▪  Please fill in the time sheets timely on a regular basis.</t>
  </si>
  <si>
    <t>▪  Print out each month individually on a separate sheet of paper.</t>
  </si>
  <si>
    <t>▪  The time sheets have to be signed and dated by the person carrying out the work and the 
    respective PI / superior on a monthly basis.</t>
  </si>
  <si>
    <t>▪  Wet signatures are needed; digital or scanned signatures are not allowed.</t>
  </si>
  <si>
    <t>▪  Send both the paper and electronic versions at least every three months to your administration.</t>
  </si>
  <si>
    <t>QUESTIONS?   PLEASE CONTACT YOUR ADMINISTRATION!</t>
  </si>
  <si>
    <t>* Should be adapted by the EU office.
  (Step 6 is optional, depending on whether the working time outside of EU projects is recorded or 
   not.)</t>
  </si>
  <si>
    <t>TIME RECORDING FOR AN EU GRANT</t>
  </si>
  <si>
    <t>Federal state</t>
  </si>
  <si>
    <r>
      <t xml:space="preserve">Please confirm that you have read the instructions, by choosing "Yes" from the dropdown. </t>
    </r>
    <r>
      <rPr>
        <b/>
        <sz val="11"/>
        <color indexed="2"/>
        <rFont val="Calibri"/>
        <family val="2"/>
        <scheme val="minor"/>
      </rPr>
      <t xml:space="preserve">     </t>
    </r>
  </si>
  <si>
    <t>Year</t>
  </si>
  <si>
    <t>Beneficiary´s / third party's name</t>
  </si>
  <si>
    <t xml:space="preserve"> </t>
  </si>
  <si>
    <t>Title of the action (Acronym)</t>
  </si>
  <si>
    <t>Grant Agreement No</t>
  </si>
  <si>
    <t>Person carrying out the work</t>
  </si>
  <si>
    <t>Date of entry/update*</t>
  </si>
  <si>
    <t>*Please insert the date on which the project data were entered/updated.</t>
  </si>
  <si>
    <t>Type of personnel</t>
  </si>
  <si>
    <t>Name of the PI/ Superior</t>
  </si>
  <si>
    <t>Day equivalent (in hours)**</t>
  </si>
  <si>
    <r>
      <t xml:space="preserve">Working contracts in the EU-Project
</t>
    </r>
    <r>
      <rPr>
        <i/>
        <sz val="11"/>
        <color theme="1"/>
        <rFont val="Calibri"/>
        <family val="2"/>
        <scheme val="minor"/>
      </rPr>
      <t>(For student assistants the hours per week and day equivalents have to be calculated.)</t>
    </r>
  </si>
  <si>
    <t>Start Date</t>
  </si>
  <si>
    <t>End Date</t>
  </si>
  <si>
    <t>Percentage</t>
  </si>
  <si>
    <t>hours/week</t>
  </si>
  <si>
    <t>h/month</t>
  </si>
  <si>
    <r>
      <rPr>
        <i/>
        <sz val="11"/>
        <color theme="1"/>
        <rFont val="Calibri"/>
        <family val="2"/>
        <scheme val="minor"/>
      </rPr>
      <t>Optional:</t>
    </r>
    <r>
      <rPr>
        <sz val="11"/>
        <color theme="1"/>
        <rFont val="Calibri"/>
        <family val="2"/>
        <scheme val="minor"/>
      </rPr>
      <t xml:space="preserve"> further working contracts</t>
    </r>
  </si>
  <si>
    <t>Project Start Date</t>
  </si>
  <si>
    <t>Project End Date</t>
  </si>
  <si>
    <t>Work Packages/Reference</t>
  </si>
  <si>
    <t>Work Package title</t>
  </si>
  <si>
    <t>Start Month***</t>
  </si>
  <si>
    <t>End Month***</t>
  </si>
  <si>
    <t>Involvement</t>
  </si>
  <si>
    <r>
      <rPr>
        <i/>
        <sz val="11"/>
        <color theme="1"/>
        <rFont val="Calibri"/>
        <family val="2"/>
        <scheme val="minor"/>
      </rPr>
      <t>Optional:</t>
    </r>
    <r>
      <rPr>
        <sz val="11"/>
        <color theme="1"/>
        <rFont val="Calibri"/>
        <family val="2"/>
        <scheme val="minor"/>
      </rPr>
      <t xml:space="preserve"> number of PM</t>
    </r>
  </si>
  <si>
    <t>***Please insert the month (e.g. 1, 12, 36).</t>
  </si>
  <si>
    <t>WP 1</t>
  </si>
  <si>
    <t>WP 2</t>
  </si>
  <si>
    <t>WP 3</t>
  </si>
  <si>
    <t>WP 4</t>
  </si>
  <si>
    <t>WP 5</t>
  </si>
  <si>
    <t>WP 6</t>
  </si>
  <si>
    <t>WP 7</t>
  </si>
  <si>
    <t>WP 8</t>
  </si>
  <si>
    <t>WP 9</t>
  </si>
  <si>
    <t>WP 10</t>
  </si>
  <si>
    <t>WP 11</t>
  </si>
  <si>
    <t>WP 12</t>
  </si>
  <si>
    <t>WP 13</t>
  </si>
  <si>
    <t>WP 14</t>
  </si>
  <si>
    <t>WP 15</t>
  </si>
  <si>
    <t>Contact for support 1</t>
  </si>
  <si>
    <t>Name</t>
  </si>
  <si>
    <t>E-Mail</t>
  </si>
  <si>
    <t>Phone no.</t>
  </si>
  <si>
    <t>Contact for support 2</t>
  </si>
  <si>
    <t>Month</t>
  </si>
  <si>
    <t>January</t>
  </si>
  <si>
    <t>Day</t>
  </si>
  <si>
    <t>Total</t>
  </si>
  <si>
    <t>Notes</t>
  </si>
  <si>
    <t>Date</t>
  </si>
  <si>
    <t>Work Package/ Reference</t>
  </si>
  <si>
    <t>Total hours</t>
  </si>
  <si>
    <t>Other (internal, national and other projects)</t>
  </si>
  <si>
    <t>Total Other</t>
  </si>
  <si>
    <t xml:space="preserve">Total Absences </t>
  </si>
  <si>
    <t>Total productive hours</t>
  </si>
  <si>
    <t>TOTAL for project</t>
  </si>
  <si>
    <t>in hours</t>
  </si>
  <si>
    <t>in day-equivalents</t>
  </si>
  <si>
    <t>Short description of the activities carried out in this month:</t>
  </si>
  <si>
    <t>The person working in the action has acknowledged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</si>
  <si>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Signature of the person carrying out the work
Date:</t>
  </si>
  <si>
    <t>Signature of PI / Superior
Date:</t>
  </si>
  <si>
    <t>Person working in the action has acknowledged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</si>
  <si>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Signature of PI, Supervisor
Date:</t>
  </si>
  <si>
    <t>February</t>
  </si>
  <si>
    <t>Person working in the action has ackknowledged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</si>
  <si>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March</t>
  </si>
  <si>
    <t>April</t>
  </si>
  <si>
    <t>May</t>
  </si>
  <si>
    <t>June</t>
  </si>
  <si>
    <t>July</t>
  </si>
  <si>
    <t>August</t>
  </si>
  <si>
    <t>September</t>
  </si>
  <si>
    <t>October</t>
  </si>
  <si>
    <t>November</t>
  </si>
  <si>
    <t>December</t>
  </si>
  <si>
    <t>day equivalent (in hours)</t>
  </si>
  <si>
    <t>Name of the PI, Superior</t>
  </si>
  <si>
    <t>Days</t>
  </si>
  <si>
    <t>max.</t>
  </si>
  <si>
    <t>min.</t>
  </si>
  <si>
    <t>Jahr</t>
  </si>
  <si>
    <t>Feiertag</t>
  </si>
  <si>
    <t>Schleswig-Holstein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</si>
  <si>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</si>
  <si>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</si>
  <si>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</si>
  <si>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</si>
  <si>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</si>
  <si>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</si>
  <si>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</si>
  <si>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</si>
  <si>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</si>
  <si>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</si>
  <si>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</si>
  <si>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</si>
  <si>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</si>
  <si>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</si>
  <si>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Thüringen</t>
  </si>
  <si>
    <t>Karfreitag</t>
  </si>
  <si>
    <t>Ostersonntag</t>
  </si>
  <si>
    <t>Ostermontag</t>
  </si>
  <si>
    <t>Christi Himmelfahrt</t>
  </si>
  <si>
    <t>Pfingstmontag</t>
  </si>
  <si>
    <t>Tag der Deutschen Einheit</t>
  </si>
  <si>
    <t>Neujahrstag</t>
  </si>
  <si>
    <t>Tag der Arbeit / 1. Mai</t>
  </si>
  <si>
    <t>Heiligabend</t>
  </si>
  <si>
    <t>1. Weihnachtstag</t>
  </si>
  <si>
    <t>2. Weihnachtstag</t>
  </si>
  <si>
    <t>Sylvester</t>
  </si>
  <si>
    <t>Reformationstag</t>
  </si>
  <si>
    <t>Heilige Drei Könige</t>
  </si>
  <si>
    <t>Fronleichnam</t>
  </si>
  <si>
    <t>Maria Himmelfahrt</t>
  </si>
  <si>
    <t>Allerheiligen</t>
  </si>
  <si>
    <t>Buß- und Bettag</t>
  </si>
  <si>
    <t>Frauentag</t>
  </si>
  <si>
    <t>zusätzliche Feiertage</t>
  </si>
  <si>
    <t>Other</t>
  </si>
  <si>
    <t>Post Doctorate</t>
  </si>
  <si>
    <t>Principal Investigator</t>
  </si>
  <si>
    <t>Senior Staff</t>
  </si>
  <si>
    <t>Student (including PhD, Master, …)</t>
  </si>
  <si>
    <t>Feiertage</t>
  </si>
  <si>
    <t>Please confirm</t>
  </si>
  <si>
    <t>PMs according GA</t>
  </si>
  <si>
    <t xml:space="preserve">PMs </t>
  </si>
  <si>
    <t>Duration</t>
  </si>
  <si>
    <t>**Please calculate based on the standard weekly hours of your organisation (according to full-time equivalent).</t>
  </si>
  <si>
    <t>Change Format Time Recording</t>
  </si>
  <si>
    <r>
      <t>To change the time recording from decimal places to hours and minutes, this formatting</t>
    </r>
    <r>
      <rPr>
        <sz val="11"/>
        <color rgb="FFFF0000"/>
        <rFont val="Calibri"/>
        <family val="2"/>
        <scheme val="minor"/>
      </rPr>
      <t xml:space="preserve"> [hh];mm</t>
    </r>
    <r>
      <rPr>
        <sz val="11"/>
        <color theme="1"/>
        <rFont val="Calibri"/>
        <family val="2"/>
        <scheme val="minor"/>
      </rPr>
      <t xml:space="preserve"> must be entered manually in the following cells: 
Start Data:                B17; E20-24
Monthly Sheets:    B-AG13-36; AG37-38
Total:                         O6; B-N12-14; D39-44; F39-44</t>
    </r>
  </si>
  <si>
    <t>PMs actual*</t>
  </si>
  <si>
    <t>*For orientation only, the exact number can be calculated within the personnel cost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</si>
</sst>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7]mmm/\ yy;@"/>
    <numFmt numFmtId="165" formatCode="d/m;@"/>
    <numFmt numFmtId="166" formatCode="[$-809]ddd"/>
    <numFmt numFmtId="167" formatCode="dd/mm/yyyy;@"/>
    <numFmt numFmtId="168" formatCode="\ [$-809]mmm"/>
    <numFmt numFmtId="169" formatCode="mmm"/>
    <numFmt numFmtId="170" formatCode="ddd"/>
  </numFmts>
  <fonts count="26" x14ac:knownFonts="1">
    <font>
      <sz val="11"/>
      <color theme="1"/>
      <name val="Calibri"/>
      <scheme val="minor"/>
    </font>
    <font>
      <sz val="11"/>
      <color theme="1"/>
      <name val="Calibri"/>
      <family val="2"/>
      <scheme val="minor"/>
    </font>
    <font>
      <sz val="12"/>
      <color theme="1"/>
      <name val="Arial"/>
      <family val="2"/>
    </font>
    <font>
      <b/>
      <sz val="11"/>
      <color theme="1"/>
      <name val="Calibri"/>
      <family val="2"/>
      <scheme val="minor"/>
    </font>
    <font>
      <b/>
      <sz val="14"/>
      <color theme="0"/>
      <name val="Calibri"/>
      <family val="2"/>
      <scheme val="minor"/>
    </font>
    <font>
      <b/>
      <u/>
      <sz val="14"/>
      <color theme="0"/>
      <name val="Calibri"/>
      <family val="2"/>
      <scheme val="minor"/>
    </font>
    <font>
      <sz val="11"/>
      <name val="Calibri"/>
      <family val="2"/>
      <scheme val="minor"/>
    </font>
    <font>
      <b/>
      <sz val="14"/>
      <color indexed="65"/>
      <name val="Calibri"/>
      <family val="2"/>
    </font>
    <font>
      <sz val="11"/>
      <name val="Calibri"/>
      <family val="2"/>
    </font>
    <font>
      <b/>
      <u/>
      <sz val="14"/>
      <color indexed="65"/>
      <name val="Calibri"/>
      <family val="2"/>
    </font>
    <font>
      <b/>
      <sz val="11"/>
      <color theme="0"/>
      <name val="Calibri"/>
      <family val="2"/>
      <scheme val="minor"/>
    </font>
    <font>
      <i/>
      <sz val="11"/>
      <color theme="1"/>
      <name val="Calibri"/>
      <family val="2"/>
      <scheme val="minor"/>
    </font>
    <font>
      <sz val="11"/>
      <color indexed="2"/>
      <name val="Calibri"/>
      <family val="2"/>
      <scheme val="minor"/>
    </font>
    <font>
      <sz val="11"/>
      <color theme="4" tint="-0.499984740745262"/>
      <name val="Calibri"/>
      <family val="2"/>
      <scheme val="minor"/>
    </font>
    <font>
      <b/>
      <i/>
      <sz val="11"/>
      <color indexed="2"/>
      <name val="Calibri"/>
      <family val="2"/>
      <scheme val="minor"/>
    </font>
    <font>
      <b/>
      <sz val="11"/>
      <color indexed="2"/>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amily val="2"/>
      <scheme val="minor"/>
    </font>
    <font>
      <b/>
      <u/>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s>
  <fills count="17">
    <fill>
      <patternFill patternType="none"/>
    </fill>
    <fill>
      <patternFill patternType="gray125"/>
    </fill>
    <fill>
      <patternFill patternType="solid">
        <fgColor rgb="FF5B9BD5"/>
        <bgColor rgb="FF5B9BD5"/>
      </patternFill>
    </fill>
    <fill>
      <patternFill patternType="solid">
        <fgColor rgb="FFD9E1F2"/>
        <bgColor rgb="FFD9E1F2"/>
      </patternFill>
    </fill>
    <fill>
      <patternFill patternType="solid">
        <fgColor theme="9" tint="0.39997558519241921"/>
        <bgColor rgb="FFC6E0B4"/>
      </patternFill>
    </fill>
    <fill>
      <patternFill patternType="solid">
        <fgColor rgb="FFE2EFDA"/>
        <bgColor rgb="FFE2EFDA"/>
      </patternFill>
    </fill>
    <fill>
      <patternFill patternType="solid">
        <fgColor theme="4"/>
        <bgColor theme="4"/>
      </patternFill>
    </fill>
    <fill>
      <patternFill patternType="solid">
        <fgColor rgb="FFD9E1F2"/>
        <bgColor theme="4" tint="0.79998168889431442"/>
      </patternFill>
    </fill>
    <fill>
      <patternFill patternType="solid">
        <fgColor indexed="26"/>
        <bgColor indexed="26"/>
      </patternFill>
    </fill>
    <fill>
      <patternFill patternType="solid">
        <fgColor theme="8" tint="0.79998168889431442"/>
        <bgColor theme="8" tint="0.79998168889431442"/>
      </patternFill>
    </fill>
    <fill>
      <patternFill patternType="solid">
        <fgColor rgb="FFD9E1F2"/>
        <bgColor theme="8" tint="0.79998168889431442"/>
      </patternFill>
    </fill>
    <fill>
      <patternFill patternType="solid">
        <fgColor theme="0" tint="-0.14999847407452621"/>
        <bgColor theme="0" tint="-4.9989318521683403E-2"/>
      </patternFill>
    </fill>
    <fill>
      <patternFill patternType="solid">
        <fgColor theme="8" tint="0.79998168889431442"/>
        <bgColor theme="0" tint="-0.14999847407452621"/>
      </patternFill>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indexed="26"/>
        <bgColor rgb="FFFFF2CC"/>
      </patternFill>
    </fill>
    <fill>
      <patternFill patternType="solid">
        <fgColor theme="2" tint="-9.9978637043366805E-2"/>
        <bgColor theme="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4">
    <xf numFmtId="0" fontId="0" fillId="0" borderId="0"/>
    <xf numFmtId="9" fontId="21" fillId="0" borderId="0" applyFont="0" applyFill="0" applyBorder="0" applyProtection="0"/>
    <xf numFmtId="0" fontId="21" fillId="0" borderId="0"/>
    <xf numFmtId="0" fontId="2" fillId="0" borderId="0"/>
  </cellStyleXfs>
  <cellXfs count="173">
    <xf numFmtId="0" fontId="0" fillId="0" borderId="0" xfId="0"/>
    <xf numFmtId="0" fontId="0" fillId="0" borderId="0" xfId="0"/>
    <xf numFmtId="0" fontId="3" fillId="0" borderId="0" xfId="0" applyFont="1"/>
    <xf numFmtId="49" fontId="3" fillId="0" borderId="0" xfId="0" applyNumberFormat="1" applyFont="1"/>
    <xf numFmtId="0" fontId="4" fillId="2" borderId="0" xfId="0" applyFont="1" applyFill="1"/>
    <xf numFmtId="0" fontId="0" fillId="3" borderId="0" xfId="0" applyFill="1"/>
    <xf numFmtId="0" fontId="0" fillId="3" borderId="0" xfId="0" applyFill="1" applyAlignment="1">
      <alignment wrapText="1"/>
    </xf>
    <xf numFmtId="0" fontId="5" fillId="2" borderId="0" xfId="0" applyFont="1" applyFill="1"/>
    <xf numFmtId="0" fontId="6" fillId="3" borderId="0" xfId="0" applyFont="1" applyFill="1" applyAlignment="1">
      <alignment vertical="center" wrapText="1"/>
    </xf>
    <xf numFmtId="0" fontId="7" fillId="4" borderId="0" xfId="3" applyFont="1" applyFill="1" applyAlignment="1">
      <alignment horizontal="left"/>
    </xf>
    <xf numFmtId="0" fontId="8" fillId="5" borderId="0" xfId="3" applyFont="1" applyFill="1" applyAlignment="1">
      <alignment horizontal="left" vertical="center" wrapText="1"/>
    </xf>
    <xf numFmtId="0" fontId="9" fillId="4" borderId="0" xfId="3" applyFont="1" applyFill="1" applyAlignment="1">
      <alignment horizontal="left"/>
    </xf>
    <xf numFmtId="0" fontId="21" fillId="0" borderId="0" xfId="2"/>
    <xf numFmtId="49" fontId="21" fillId="7" borderId="0" xfId="2" applyNumberFormat="1" applyFill="1" applyAlignment="1">
      <alignment wrapText="1"/>
    </xf>
    <xf numFmtId="0" fontId="21" fillId="0" borderId="0" xfId="2" applyAlignment="1">
      <alignment vertical="top" wrapText="1"/>
    </xf>
    <xf numFmtId="49" fontId="21" fillId="7" borderId="0" xfId="2" applyNumberFormat="1" applyFill="1" applyAlignment="1">
      <alignment vertical="top" wrapText="1"/>
    </xf>
    <xf numFmtId="49" fontId="21" fillId="8" borderId="0" xfId="2" applyNumberFormat="1" applyFill="1" applyAlignment="1">
      <alignment wrapText="1"/>
    </xf>
    <xf numFmtId="0" fontId="6" fillId="0" borderId="0" xfId="2" applyFont="1"/>
    <xf numFmtId="49" fontId="6" fillId="7" borderId="0" xfId="2" applyNumberFormat="1" applyFont="1" applyFill="1" applyAlignment="1">
      <alignment vertical="top" wrapText="1"/>
    </xf>
    <xf numFmtId="0" fontId="0" fillId="0" borderId="0" xfId="0" applyAlignment="1">
      <alignment horizontal="center"/>
    </xf>
    <xf numFmtId="0" fontId="0" fillId="9" borderId="1" xfId="0" applyFill="1" applyBorder="1" applyAlignment="1">
      <alignment horizontal="center"/>
    </xf>
    <xf numFmtId="0" fontId="6" fillId="8" borderId="1" xfId="0" applyFont="1" applyFill="1" applyBorder="1" applyAlignment="1">
      <alignment horizontal="center" vertical="center"/>
    </xf>
    <xf numFmtId="0" fontId="13" fillId="0" borderId="0" xfId="0" applyFont="1"/>
    <xf numFmtId="0" fontId="6" fillId="0" borderId="0" xfId="0" applyFont="1" applyAlignment="1">
      <alignment horizontal="center"/>
    </xf>
    <xf numFmtId="0" fontId="0" fillId="9" borderId="1" xfId="0" applyFill="1" applyBorder="1" applyAlignment="1">
      <alignment vertical="top"/>
    </xf>
    <xf numFmtId="164" fontId="6" fillId="8" borderId="1" xfId="0" applyNumberFormat="1" applyFont="1" applyFill="1" applyBorder="1" applyAlignment="1" applyProtection="1">
      <alignment horizontal="left" vertical="center"/>
      <protection locked="0"/>
    </xf>
    <xf numFmtId="0" fontId="11" fillId="0" borderId="0" xfId="0" applyFont="1"/>
    <xf numFmtId="0" fontId="14" fillId="0" borderId="0" xfId="0" applyFont="1" applyAlignment="1">
      <alignment horizontal="left"/>
    </xf>
    <xf numFmtId="14" fontId="6" fillId="8" borderId="1" xfId="0" applyNumberFormat="1" applyFont="1" applyFill="1" applyBorder="1" applyAlignment="1">
      <alignment horizontal="center" vertical="center"/>
    </xf>
    <xf numFmtId="9" fontId="6" fillId="11" borderId="1" xfId="1" applyNumberFormat="1" applyFont="1" applyFill="1" applyBorder="1" applyAlignment="1">
      <alignment horizontal="center" vertical="center"/>
    </xf>
    <xf numFmtId="2" fontId="6" fillId="11" borderId="1" xfId="0" applyNumberFormat="1" applyFont="1" applyFill="1" applyBorder="1" applyAlignment="1">
      <alignment horizontal="center" vertical="center"/>
    </xf>
    <xf numFmtId="0" fontId="0" fillId="9" borderId="1" xfId="0" applyFill="1" applyBorder="1"/>
    <xf numFmtId="0" fontId="0" fillId="8" borderId="1" xfId="0" applyFill="1" applyBorder="1" applyAlignment="1">
      <alignment horizontal="center" vertical="center"/>
    </xf>
    <xf numFmtId="14" fontId="0" fillId="11" borderId="1" xfId="0" applyNumberFormat="1" applyFill="1" applyBorder="1"/>
    <xf numFmtId="0" fontId="0" fillId="0" borderId="1" xfId="0" applyBorder="1" applyAlignment="1">
      <alignment horizontal="left" vertical="center"/>
    </xf>
    <xf numFmtId="0" fontId="0" fillId="9" borderId="1" xfId="0" applyFill="1" applyBorder="1" applyAlignment="1">
      <alignment horizontal="right"/>
    </xf>
    <xf numFmtId="0" fontId="13" fillId="0" borderId="0" xfId="0" applyFont="1" applyAlignment="1">
      <alignment horizontal="left"/>
    </xf>
    <xf numFmtId="165" fontId="13" fillId="0" borderId="0" xfId="0" applyNumberFormat="1" applyFont="1" applyAlignment="1">
      <alignment horizontal="left"/>
    </xf>
    <xf numFmtId="0" fontId="15" fillId="0" borderId="0" xfId="0" applyFont="1"/>
    <xf numFmtId="166" fontId="0" fillId="0" borderId="1" xfId="0" applyNumberFormat="1" applyBorder="1" applyAlignment="1">
      <alignment horizontal="center"/>
    </xf>
    <xf numFmtId="165" fontId="0" fillId="0" borderId="1" xfId="0" applyNumberFormat="1" applyBorder="1" applyAlignment="1">
      <alignment horizontal="center"/>
    </xf>
    <xf numFmtId="0" fontId="0" fillId="9" borderId="1" xfId="0" applyFill="1" applyBorder="1" applyAlignment="1">
      <alignment horizontal="left" wrapText="1"/>
    </xf>
    <xf numFmtId="16" fontId="6" fillId="0" borderId="1" xfId="0" applyNumberFormat="1" applyFont="1" applyBorder="1" applyAlignment="1">
      <alignment horizontal="center"/>
    </xf>
    <xf numFmtId="0" fontId="6" fillId="0" borderId="1" xfId="0" applyFont="1" applyBorder="1" applyAlignment="1">
      <alignment vertical="center"/>
    </xf>
    <xf numFmtId="0" fontId="6" fillId="11" borderId="1" xfId="0" applyFont="1" applyFill="1" applyBorder="1" applyAlignment="1">
      <alignment vertical="center"/>
    </xf>
    <xf numFmtId="0" fontId="0" fillId="0" borderId="1" xfId="0" applyBorder="1" applyAlignment="1">
      <alignment vertical="center"/>
    </xf>
    <xf numFmtId="0" fontId="16" fillId="9" borderId="1" xfId="0" applyFont="1" applyFill="1" applyBorder="1" applyAlignment="1">
      <alignment vertical="center"/>
    </xf>
    <xf numFmtId="0" fontId="16" fillId="11" borderId="1" xfId="0" applyFont="1" applyFill="1" applyBorder="1" applyAlignment="1">
      <alignment vertical="center"/>
    </xf>
    <xf numFmtId="0" fontId="16" fillId="0" borderId="1" xfId="0" applyFont="1" applyBorder="1" applyAlignment="1">
      <alignment vertical="center"/>
    </xf>
    <xf numFmtId="0" fontId="16" fillId="12" borderId="1" xfId="0" applyFont="1" applyFill="1" applyBorder="1" applyAlignment="1">
      <alignment vertical="center"/>
    </xf>
    <xf numFmtId="0" fontId="6" fillId="8" borderId="1" xfId="0" applyFont="1" applyFill="1" applyBorder="1" applyAlignment="1">
      <alignment vertical="center"/>
    </xf>
    <xf numFmtId="0" fontId="16" fillId="8" borderId="1" xfId="0" applyFont="1" applyFill="1" applyBorder="1" applyAlignment="1">
      <alignment vertical="center"/>
    </xf>
    <xf numFmtId="0" fontId="6" fillId="0" borderId="1" xfId="0" applyFont="1" applyBorder="1" applyAlignment="1">
      <alignment vertical="center" wrapText="1"/>
    </xf>
    <xf numFmtId="0" fontId="16" fillId="0" borderId="0" xfId="0" applyFont="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3" xfId="0" applyFont="1" applyBorder="1" applyAlignment="1">
      <alignment horizontal="right" vertical="center"/>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0" xfId="0" applyFont="1"/>
    <xf numFmtId="0" fontId="6" fillId="0" borderId="0" xfId="0" applyFont="1" applyAlignment="1">
      <alignment vertical="center" wrapText="1"/>
    </xf>
    <xf numFmtId="0" fontId="0" fillId="0" borderId="0" xfId="0" applyAlignment="1">
      <alignment horizontal="left"/>
    </xf>
    <xf numFmtId="0" fontId="6" fillId="13" borderId="1" xfId="0" applyFont="1" applyFill="1" applyBorder="1" applyAlignment="1">
      <alignment vertical="center"/>
    </xf>
    <xf numFmtId="167" fontId="0" fillId="0" borderId="0" xfId="0" applyNumberFormat="1"/>
    <xf numFmtId="0" fontId="6" fillId="14" borderId="1" xfId="0" applyFont="1" applyFill="1" applyBorder="1" applyAlignment="1">
      <alignment vertical="center"/>
    </xf>
    <xf numFmtId="0" fontId="6" fillId="11" borderId="1" xfId="0" applyFont="1" applyFill="1" applyBorder="1" applyAlignment="1">
      <alignment horizontal="center" vertical="center"/>
    </xf>
    <xf numFmtId="0" fontId="13" fillId="0" borderId="0" xfId="0" applyFont="1" applyAlignment="1">
      <alignment horizontal="center"/>
    </xf>
    <xf numFmtId="0" fontId="0" fillId="0" borderId="0" xfId="0" applyAlignment="1">
      <alignment horizontal="left" vertical="top"/>
    </xf>
    <xf numFmtId="168" fontId="6" fillId="9" borderId="1" xfId="0" applyNumberFormat="1" applyFont="1" applyFill="1" applyBorder="1" applyAlignment="1">
      <alignment horizontal="center"/>
    </xf>
    <xf numFmtId="0" fontId="6" fillId="9" borderId="1" xfId="0" applyFont="1" applyFill="1" applyBorder="1" applyAlignment="1">
      <alignment horizontal="center" wrapText="1"/>
    </xf>
    <xf numFmtId="0" fontId="3" fillId="11" borderId="1" xfId="0" applyFont="1" applyFill="1" applyBorder="1" applyAlignment="1">
      <alignment vertical="center"/>
    </xf>
    <xf numFmtId="0" fontId="16" fillId="11" borderId="1" xfId="0" applyFont="1" applyFill="1" applyBorder="1" applyAlignment="1">
      <alignment horizontal="center" vertical="center"/>
    </xf>
    <xf numFmtId="2" fontId="16" fillId="11" borderId="1" xfId="0" applyNumberFormat="1" applyFont="1" applyFill="1" applyBorder="1" applyAlignment="1">
      <alignment horizontal="center" vertical="center"/>
    </xf>
    <xf numFmtId="0" fontId="16" fillId="12" borderId="1" xfId="0" applyFont="1" applyFill="1" applyBorder="1" applyAlignment="1">
      <alignment horizontal="center" vertical="center"/>
    </xf>
    <xf numFmtId="0" fontId="12" fillId="0" borderId="0" xfId="0" applyFont="1"/>
    <xf numFmtId="0" fontId="6"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167" fontId="0" fillId="11" borderId="1" xfId="0" applyNumberFormat="1" applyFill="1" applyBorder="1"/>
    <xf numFmtId="0" fontId="0" fillId="11" borderId="1" xfId="0" applyFill="1" applyBorder="1"/>
    <xf numFmtId="166" fontId="0" fillId="0" borderId="0" xfId="0" applyNumberFormat="1" applyAlignment="1">
      <alignment horizontal="center"/>
    </xf>
    <xf numFmtId="165" fontId="0" fillId="0" borderId="0" xfId="0" applyNumberFormat="1" applyAlignment="1">
      <alignment horizontal="center"/>
    </xf>
    <xf numFmtId="170" fontId="0" fillId="0" borderId="0" xfId="0" applyNumberFormat="1" applyAlignment="1">
      <alignment horizontal="center"/>
    </xf>
    <xf numFmtId="0" fontId="18" fillId="0" borderId="0" xfId="0" applyFont="1"/>
    <xf numFmtId="0" fontId="19" fillId="9" borderId="1" xfId="0" applyFont="1" applyFill="1" applyBorder="1" applyAlignment="1">
      <alignment vertical="center" wrapText="1"/>
    </xf>
    <xf numFmtId="0" fontId="18" fillId="9" borderId="1" xfId="0" applyFont="1" applyFill="1" applyBorder="1" applyAlignment="1">
      <alignment vertical="center" wrapText="1"/>
    </xf>
    <xf numFmtId="0" fontId="20" fillId="0" borderId="7" xfId="0" applyFont="1" applyBorder="1" applyAlignment="1">
      <alignment horizontal="left" vertical="center" wrapText="1"/>
    </xf>
    <xf numFmtId="14" fontId="20" fillId="14" borderId="7" xfId="0" applyNumberFormat="1" applyFont="1" applyFill="1" applyBorder="1"/>
    <xf numFmtId="0" fontId="18" fillId="0" borderId="1" xfId="0" applyFont="1" applyBorder="1" applyAlignment="1">
      <alignment vertical="center" wrapText="1"/>
    </xf>
    <xf numFmtId="0" fontId="18" fillId="0" borderId="1" xfId="0" applyFont="1" applyBorder="1" applyAlignment="1">
      <alignment horizontal="left"/>
    </xf>
    <xf numFmtId="14" fontId="20" fillId="14" borderId="1" xfId="0" applyNumberFormat="1" applyFont="1" applyFill="1" applyBorder="1"/>
    <xf numFmtId="0" fontId="20" fillId="0" borderId="1" xfId="0" applyFont="1" applyBorder="1" applyAlignment="1">
      <alignment horizontal="left" vertical="center" wrapText="1"/>
    </xf>
    <xf numFmtId="0" fontId="20" fillId="0" borderId="1" xfId="0" applyFont="1" applyBorder="1"/>
    <xf numFmtId="0" fontId="18" fillId="14" borderId="1" xfId="0" applyFont="1" applyFill="1" applyBorder="1"/>
    <xf numFmtId="14" fontId="18" fillId="14" borderId="1" xfId="0" applyNumberFormat="1" applyFont="1" applyFill="1" applyBorder="1"/>
    <xf numFmtId="0" fontId="18" fillId="0" borderId="1" xfId="0" applyFont="1" applyBorder="1"/>
    <xf numFmtId="14" fontId="18" fillId="0" borderId="0" xfId="0" applyNumberFormat="1" applyFont="1"/>
    <xf numFmtId="0" fontId="18" fillId="15" borderId="1" xfId="0" applyFont="1" applyFill="1" applyBorder="1"/>
    <xf numFmtId="14" fontId="18" fillId="15" borderId="1" xfId="0" applyNumberFormat="1" applyFont="1" applyFill="1" applyBorder="1"/>
    <xf numFmtId="14" fontId="18" fillId="0" borderId="1" xfId="0" applyNumberFormat="1" applyFont="1" applyBorder="1"/>
    <xf numFmtId="49" fontId="21" fillId="7" borderId="0" xfId="2" applyNumberFormat="1" applyFill="1" applyAlignment="1">
      <alignment wrapText="1"/>
    </xf>
    <xf numFmtId="0" fontId="0" fillId="9" borderId="1" xfId="0" applyFill="1" applyBorder="1" applyAlignment="1"/>
    <xf numFmtId="49" fontId="11" fillId="0" borderId="14" xfId="0" applyNumberFormat="1" applyFont="1" applyBorder="1"/>
    <xf numFmtId="2" fontId="24" fillId="11" borderId="1" xfId="0" applyNumberFormat="1" applyFont="1" applyFill="1" applyBorder="1" applyAlignment="1">
      <alignment horizontal="center" vertical="center"/>
    </xf>
    <xf numFmtId="0" fontId="3" fillId="11" borderId="1" xfId="0" applyFont="1" applyFill="1" applyBorder="1" applyAlignment="1">
      <alignment vertical="top"/>
    </xf>
    <xf numFmtId="0" fontId="0" fillId="0" borderId="0" xfId="0" applyAlignment="1"/>
    <xf numFmtId="0" fontId="21" fillId="11" borderId="1" xfId="0" applyFont="1" applyFill="1" applyBorder="1" applyAlignment="1">
      <alignment horizontal="center" vertical="top"/>
    </xf>
    <xf numFmtId="14" fontId="0" fillId="0" borderId="0" xfId="0" applyNumberFormat="1"/>
    <xf numFmtId="14" fontId="25" fillId="0" borderId="0" xfId="0" applyNumberFormat="1" applyFont="1" applyFill="1"/>
    <xf numFmtId="0" fontId="0" fillId="0" borderId="0" xfId="0" applyFill="1"/>
    <xf numFmtId="17" fontId="25" fillId="0" borderId="0" xfId="0" applyNumberFormat="1" applyFont="1" applyAlignment="1">
      <alignment horizontal="left"/>
    </xf>
    <xf numFmtId="49" fontId="10" fillId="6" borderId="0" xfId="2" applyNumberFormat="1" applyFont="1" applyFill="1" applyAlignment="1">
      <alignment wrapText="1"/>
    </xf>
    <xf numFmtId="49" fontId="21" fillId="7" borderId="0" xfId="2" applyNumberFormat="1" applyFill="1" applyAlignment="1">
      <alignment wrapText="1"/>
    </xf>
    <xf numFmtId="49" fontId="11" fillId="0" borderId="0" xfId="2" applyNumberFormat="1" applyFont="1" applyAlignment="1">
      <alignment wrapText="1"/>
    </xf>
    <xf numFmtId="49" fontId="10" fillId="6" borderId="0" xfId="2" applyNumberFormat="1" applyFont="1" applyFill="1" applyAlignment="1">
      <alignment horizontal="left" wrapText="1"/>
    </xf>
    <xf numFmtId="49" fontId="16" fillId="16" borderId="0" xfId="2" applyNumberFormat="1" applyFont="1" applyFill="1" applyAlignment="1">
      <alignment horizontal="left" wrapText="1"/>
    </xf>
    <xf numFmtId="49" fontId="21" fillId="7" borderId="0" xfId="2" applyNumberFormat="1" applyFont="1" applyFill="1" applyAlignment="1">
      <alignment horizontal="left" wrapText="1"/>
    </xf>
    <xf numFmtId="0" fontId="3" fillId="9" borderId="1" xfId="0" applyFont="1" applyFill="1" applyBorder="1" applyAlignment="1">
      <alignment horizontal="center" vertical="top"/>
    </xf>
    <xf numFmtId="0" fontId="12" fillId="0" borderId="1" xfId="0" applyFont="1" applyBorder="1" applyAlignment="1">
      <alignment horizontal="center" wrapText="1"/>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0" fillId="9" borderId="2" xfId="0" applyFill="1" applyBorder="1" applyAlignment="1">
      <alignment horizontal="left"/>
    </xf>
    <xf numFmtId="0" fontId="0" fillId="9" borderId="4" xfId="0" applyFill="1" applyBorder="1" applyAlignment="1">
      <alignment horizontal="left"/>
    </xf>
    <xf numFmtId="0" fontId="0" fillId="10" borderId="1" xfId="0" applyFill="1" applyBorder="1" applyAlignment="1">
      <alignment horizontal="left" vertical="top" wrapText="1"/>
    </xf>
    <xf numFmtId="0" fontId="0" fillId="9" borderId="1" xfId="0" applyFill="1" applyBorder="1" applyAlignment="1" applyProtection="1">
      <alignment horizontal="center"/>
      <protection locked="0"/>
    </xf>
    <xf numFmtId="0" fontId="0" fillId="0" borderId="4" xfId="0" applyBorder="1" applyAlignment="1">
      <alignment horizontal="center" vertical="center"/>
    </xf>
    <xf numFmtId="0" fontId="3" fillId="9" borderId="0" xfId="0" applyFont="1" applyFill="1" applyAlignment="1">
      <alignment horizontal="center" vertical="top"/>
    </xf>
    <xf numFmtId="0" fontId="0" fillId="9" borderId="1" xfId="0" applyFill="1" applyBorder="1" applyAlignment="1">
      <alignment horizontal="left" vertical="top"/>
    </xf>
    <xf numFmtId="0" fontId="6" fillId="11" borderId="1" xfId="0" applyFont="1" applyFill="1" applyBorder="1" applyAlignment="1">
      <alignment horizontal="left" vertical="top" wrapText="1"/>
    </xf>
    <xf numFmtId="0" fontId="0" fillId="9" borderId="1" xfId="0" applyFill="1" applyBorder="1" applyAlignment="1">
      <alignment horizontal="right"/>
    </xf>
    <xf numFmtId="0" fontId="3" fillId="11" borderId="1" xfId="0" applyFont="1" applyFill="1" applyBorder="1" applyAlignment="1">
      <alignment horizontal="center" vertical="top"/>
    </xf>
    <xf numFmtId="0" fontId="0" fillId="11" borderId="1" xfId="0" applyFill="1" applyBorder="1" applyAlignment="1">
      <alignment horizontal="center"/>
    </xf>
    <xf numFmtId="0" fontId="13" fillId="0" borderId="0" xfId="0" applyFont="1" applyAlignment="1">
      <alignment horizontal="left"/>
    </xf>
    <xf numFmtId="0" fontId="6" fillId="9" borderId="6" xfId="0" applyFont="1" applyFill="1" applyBorder="1" applyAlignment="1">
      <alignment horizontal="center" wrapText="1"/>
    </xf>
    <xf numFmtId="0" fontId="6" fillId="9" borderId="5" xfId="0" applyFont="1" applyFill="1" applyBorder="1" applyAlignment="1">
      <alignment horizontal="center" wrapText="1"/>
    </xf>
    <xf numFmtId="0" fontId="6" fillId="9" borderId="7" xfId="0" applyFont="1" applyFill="1" applyBorder="1" applyAlignment="1">
      <alignment horizont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6" fillId="8" borderId="8" xfId="0" applyFont="1" applyFill="1" applyBorder="1" applyAlignment="1">
      <alignment horizontal="left" vertical="top" wrapText="1"/>
    </xf>
    <xf numFmtId="0" fontId="6" fillId="8" borderId="12" xfId="0" applyFont="1" applyFill="1" applyBorder="1" applyAlignment="1">
      <alignment horizontal="left" vertical="top" wrapText="1"/>
    </xf>
    <xf numFmtId="0" fontId="6" fillId="8" borderId="9" xfId="0" applyFont="1" applyFill="1" applyBorder="1" applyAlignment="1">
      <alignment horizontal="left" vertical="top" wrapText="1"/>
    </xf>
    <xf numFmtId="0" fontId="6" fillId="8" borderId="13" xfId="0" applyFont="1" applyFill="1" applyBorder="1" applyAlignment="1">
      <alignment horizontal="left" vertical="top" wrapText="1"/>
    </xf>
    <xf numFmtId="0" fontId="6" fillId="8" borderId="0" xfId="0" applyFont="1" applyFill="1" applyAlignment="1">
      <alignment horizontal="left" vertical="top" wrapText="1"/>
    </xf>
    <xf numFmtId="0" fontId="6" fillId="8" borderId="14" xfId="0" applyFont="1" applyFill="1" applyBorder="1" applyAlignment="1">
      <alignment horizontal="left" vertical="top" wrapText="1"/>
    </xf>
    <xf numFmtId="0" fontId="6" fillId="8" borderId="10" xfId="0" applyFont="1" applyFill="1" applyBorder="1" applyAlignment="1">
      <alignment horizontal="left" vertical="top" wrapText="1"/>
    </xf>
    <xf numFmtId="0" fontId="6" fillId="8" borderId="15" xfId="0" applyFont="1" applyFill="1" applyBorder="1" applyAlignment="1">
      <alignment horizontal="left" vertical="top" wrapText="1"/>
    </xf>
    <xf numFmtId="0" fontId="6" fillId="8" borderId="11" xfId="0" applyFont="1" applyFill="1" applyBorder="1" applyAlignment="1">
      <alignment horizontal="left" vertical="top" wrapText="1"/>
    </xf>
    <xf numFmtId="0" fontId="16" fillId="0" borderId="8"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6" fillId="8" borderId="10" xfId="0" applyFont="1" applyFill="1" applyBorder="1" applyAlignment="1">
      <alignment horizontal="center" vertical="top" wrapText="1"/>
    </xf>
    <xf numFmtId="0" fontId="6" fillId="8" borderId="15" xfId="0" applyFont="1" applyFill="1" applyBorder="1" applyAlignment="1">
      <alignment horizontal="center" vertical="top" wrapText="1"/>
    </xf>
    <xf numFmtId="0" fontId="6" fillId="8" borderId="11" xfId="0" applyFont="1" applyFill="1" applyBorder="1" applyAlignment="1">
      <alignment horizontal="center" vertical="top" wrapText="1"/>
    </xf>
    <xf numFmtId="0" fontId="6" fillId="8" borderId="0" xfId="0" applyFont="1" applyFill="1" applyBorder="1" applyAlignment="1">
      <alignment horizontal="left" vertical="top"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7" xfId="0" applyFont="1" applyBorder="1" applyAlignment="1">
      <alignment horizontal="center" wrapText="1"/>
    </xf>
    <xf numFmtId="0" fontId="17" fillId="9" borderId="0" xfId="0" applyFont="1" applyFill="1" applyAlignment="1">
      <alignment horizontal="center" vertical="top"/>
    </xf>
    <xf numFmtId="0" fontId="0" fillId="0" borderId="0" xfId="0" applyAlignment="1">
      <alignment horizontal="right"/>
    </xf>
    <xf numFmtId="0" fontId="0" fillId="0" borderId="0" xfId="0" applyAlignment="1">
      <alignment horizontal="center" vertical="top"/>
    </xf>
    <xf numFmtId="0" fontId="0" fillId="0" borderId="14" xfId="0" applyBorder="1" applyAlignment="1">
      <alignment horizontal="center" vertical="top"/>
    </xf>
    <xf numFmtId="0" fontId="0" fillId="0" borderId="15" xfId="0" applyBorder="1" applyAlignment="1">
      <alignment horizontal="center"/>
    </xf>
    <xf numFmtId="0" fontId="0" fillId="0" borderId="0" xfId="0" applyAlignment="1">
      <alignment horizontal="center"/>
    </xf>
    <xf numFmtId="169" fontId="3" fillId="0" borderId="1" xfId="0" applyNumberFormat="1" applyFont="1" applyBorder="1" applyAlignment="1">
      <alignment horizontal="center"/>
    </xf>
    <xf numFmtId="0" fontId="18" fillId="9" borderId="1" xfId="0" applyFont="1" applyFill="1" applyBorder="1" applyAlignment="1">
      <alignment horizontal="center"/>
    </xf>
    <xf numFmtId="0" fontId="19" fillId="9" borderId="1" xfId="0" applyFont="1" applyFill="1" applyBorder="1" applyAlignment="1">
      <alignment horizontal="center" vertical="center" wrapText="1"/>
    </xf>
  </cellXfs>
  <cellStyles count="4">
    <cellStyle name="Prozent" xfId="1" builtinId="5"/>
    <cellStyle name="Standard" xfId="0" builtinId="0"/>
    <cellStyle name="Standard 2" xfId="2" xr:uid="{00000000-0005-0000-0000-000002000000}"/>
    <cellStyle name="Standard 3" xfId="3" xr:uid="{00000000-0005-0000-0000-000003000000}"/>
  </cellStyles>
  <dxfs count="290">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indexed="26"/>
          <bgColor indexed="26"/>
        </patternFill>
      </fill>
    </dxf>
    <dxf>
      <fill>
        <patternFill patternType="solid">
          <fgColor indexed="2"/>
          <bgColor indexed="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ont>
        <color theme="4" tint="-0.24994659260841701"/>
      </font>
    </dxf>
    <dxf>
      <font>
        <color theme="4" tint="-0.24994659260841701"/>
      </font>
    </dxf>
    <dxf>
      <font>
        <color theme="4" tint="-0.24994659260841701"/>
      </font>
    </dxf>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5197</xdr:colOff>
      <xdr:row>2</xdr:row>
      <xdr:rowOff>608</xdr:rowOff>
    </xdr:from>
    <xdr:to>
      <xdr:col>11</xdr:col>
      <xdr:colOff>36617</xdr:colOff>
      <xdr:row>8</xdr:row>
      <xdr:rowOff>22591</xdr:rowOff>
    </xdr:to>
    <xdr:sp macro="" textlink="">
      <xdr:nvSpPr>
        <xdr:cNvPr id="2" name="Abgerundetes Rechteck 1">
          <a:extLst>
            <a:ext uri="{FF2B5EF4-FFF2-40B4-BE49-F238E27FC236}">
              <a16:creationId xmlns:a16="http://schemas.microsoft.com/office/drawing/2014/main" id="{00000000-0008-0000-0300-000002000000}"/>
            </a:ext>
          </a:extLst>
        </xdr:cNvPr>
        <xdr:cNvSpPr/>
      </xdr:nvSpPr>
      <xdr:spPr bwMode="auto">
        <a:xfrm>
          <a:off x="3315135" y="381610"/>
          <a:ext cx="1285545" cy="1164981"/>
        </a:xfrm>
        <a:prstGeom prst="roundRect">
          <a:avLst>
            <a:gd name="adj" fmla="val 16667"/>
          </a:avLst>
        </a:prstGeom>
        <a:solidFill>
          <a:schemeClr val="accent1">
            <a:lumMod val="75000"/>
          </a:schemeClr>
        </a:solidFill>
        <a:ln>
          <a:noFill/>
          <a:miter/>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The grey cells are filled in automatically.</a:t>
          </a:r>
          <a:endParaRPr/>
        </a:p>
        <a:p>
          <a:pPr algn="l">
            <a:defRPr/>
          </a:pPr>
          <a:r>
            <a:rPr lang="de-DE" sz="1100"/>
            <a:t>Please complete instead the Excel sheet 'Start Data'.</a:t>
          </a:r>
          <a:endParaRPr/>
        </a:p>
      </xdr:txBody>
    </xdr:sp>
    <xdr:clientData/>
  </xdr:twoCellAnchor>
  <xdr:twoCellAnchor>
    <xdr:from>
      <xdr:col>18</xdr:col>
      <xdr:colOff>365111</xdr:colOff>
      <xdr:row>1</xdr:row>
      <xdr:rowOff>171226</xdr:rowOff>
    </xdr:from>
    <xdr:to>
      <xdr:col>28</xdr:col>
      <xdr:colOff>61220</xdr:colOff>
      <xdr:row>4</xdr:row>
      <xdr:rowOff>23814</xdr:rowOff>
    </xdr:to>
    <xdr:sp macro="" textlink="">
      <xdr:nvSpPr>
        <xdr:cNvPr id="10" name="Abgerundetes Rechteck 9">
          <a:extLst>
            <a:ext uri="{FF2B5EF4-FFF2-40B4-BE49-F238E27FC236}">
              <a16:creationId xmlns:a16="http://schemas.microsoft.com/office/drawing/2014/main" id="{00000000-0008-0000-0300-00000A000000}"/>
            </a:ext>
          </a:extLst>
        </xdr:cNvPr>
        <xdr:cNvSpPr/>
      </xdr:nvSpPr>
      <xdr:spPr bwMode="auto">
        <a:xfrm>
          <a:off x="7294550" y="361726"/>
          <a:ext cx="3093358" cy="424088"/>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The grey cells are filled in automatically.</a:t>
          </a:r>
          <a:endParaRPr/>
        </a:p>
        <a:p>
          <a:pPr algn="l">
            <a:defRPr/>
          </a:pPr>
          <a:r>
            <a:rPr lang="de-DE" sz="1100"/>
            <a:t>Please complete instead the Excel sheet 'Start Data'.</a:t>
          </a:r>
          <a:endParaRPr/>
        </a:p>
      </xdr:txBody>
    </xdr:sp>
    <xdr:clientData/>
  </xdr:twoCellAnchor>
  <xdr:twoCellAnchor>
    <xdr:from>
      <xdr:col>13</xdr:col>
      <xdr:colOff>29308</xdr:colOff>
      <xdr:row>4</xdr:row>
      <xdr:rowOff>183174</xdr:rowOff>
    </xdr:from>
    <xdr:to>
      <xdr:col>25</xdr:col>
      <xdr:colOff>153865</xdr:colOff>
      <xdr:row>7</xdr:row>
      <xdr:rowOff>102577</xdr:rowOff>
    </xdr:to>
    <xdr:sp macro="" textlink="">
      <xdr:nvSpPr>
        <xdr:cNvPr id="7" name="Rechteck 6">
          <a:extLst>
            <a:ext uri="{FF2B5EF4-FFF2-40B4-BE49-F238E27FC236}">
              <a16:creationId xmlns:a16="http://schemas.microsoft.com/office/drawing/2014/main" id="{00000000-0008-0000-0300-000007000000}"/>
            </a:ext>
          </a:extLst>
        </xdr:cNvPr>
        <xdr:cNvSpPr/>
      </xdr:nvSpPr>
      <xdr:spPr bwMode="auto">
        <a:xfrm>
          <a:off x="5297366" y="945174"/>
          <a:ext cx="4191000" cy="490902"/>
        </a:xfrm>
        <a:prstGeom prst="rect">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defRPr/>
          </a:pPr>
          <a:r>
            <a:rPr lang="de-DE" sz="1100" b="1"/>
            <a:t>Further explanation can be found in the Excel sheet 'Instructions'.</a:t>
          </a:r>
          <a:endParaRPr/>
        </a:p>
      </xdr:txBody>
    </xdr:sp>
    <xdr:clientData/>
  </xdr:twoCellAnchor>
  <xdr:twoCellAnchor>
    <xdr:from>
      <xdr:col>2</xdr:col>
      <xdr:colOff>1754</xdr:colOff>
      <xdr:row>11</xdr:row>
      <xdr:rowOff>378145</xdr:rowOff>
    </xdr:from>
    <xdr:to>
      <xdr:col>20</xdr:col>
      <xdr:colOff>102133</xdr:colOff>
      <xdr:row>19</xdr:row>
      <xdr:rowOff>66676</xdr:rowOff>
    </xdr:to>
    <xdr:sp macro="" textlink="">
      <xdr:nvSpPr>
        <xdr:cNvPr id="15" name="Abgerundetes Rechteck 14">
          <a:extLst>
            <a:ext uri="{FF2B5EF4-FFF2-40B4-BE49-F238E27FC236}">
              <a16:creationId xmlns:a16="http://schemas.microsoft.com/office/drawing/2014/main" id="{00000000-0008-0000-0300-00000F000000}"/>
            </a:ext>
          </a:extLst>
        </xdr:cNvPr>
        <xdr:cNvSpPr/>
      </xdr:nvSpPr>
      <xdr:spPr bwMode="auto">
        <a:xfrm>
          <a:off x="1763880" y="2473646"/>
          <a:ext cx="5958253" cy="1403030"/>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Work Packages that have been selected in Excel sheet 'Start Data' are marked in yellow. If you wish to report hours in other Work Packages, please check whether the respective WP is already/still running and whether you are part of this WP.</a:t>
          </a:r>
          <a:endParaRPr/>
        </a:p>
        <a:p>
          <a:pPr algn="l">
            <a:defRPr/>
          </a:pPr>
          <a:endParaRPr lang="de-DE" sz="1100"/>
        </a:p>
        <a:p>
          <a:pPr algn="l">
            <a:defRPr/>
          </a:pPr>
          <a:r>
            <a:rPr lang="de-DE" sz="1100"/>
            <a:t>Please insert the number of hours worked per Work Package (Monday to Friday).</a:t>
          </a:r>
          <a:endParaRPr/>
        </a:p>
        <a:p>
          <a:pPr algn="l">
            <a:defRPr/>
          </a:pPr>
          <a:endParaRPr lang="de-DE" sz="1100"/>
        </a:p>
        <a:p>
          <a:pPr algn="l">
            <a:defRPr/>
          </a:pPr>
          <a:r>
            <a:rPr lang="de-DE" sz="1100"/>
            <a:t>Please observe the general working time requirements, e.g. not to work more than 10 hours per day.</a:t>
          </a:r>
          <a:endParaRPr/>
        </a:p>
      </xdr:txBody>
    </xdr:sp>
    <xdr:clientData/>
  </xdr:twoCellAnchor>
  <xdr:twoCellAnchor>
    <xdr:from>
      <xdr:col>1</xdr:col>
      <xdr:colOff>309974</xdr:colOff>
      <xdr:row>33</xdr:row>
      <xdr:rowOff>0</xdr:rowOff>
    </xdr:from>
    <xdr:to>
      <xdr:col>24</xdr:col>
      <xdr:colOff>146340</xdr:colOff>
      <xdr:row>35</xdr:row>
      <xdr:rowOff>7327</xdr:rowOff>
    </xdr:to>
    <xdr:sp macro="" textlink="">
      <xdr:nvSpPr>
        <xdr:cNvPr id="17" name="Abgerundetes Rechteck 16">
          <a:extLst>
            <a:ext uri="{FF2B5EF4-FFF2-40B4-BE49-F238E27FC236}">
              <a16:creationId xmlns:a16="http://schemas.microsoft.com/office/drawing/2014/main" id="{00000000-0008-0000-0300-000011000000}"/>
            </a:ext>
          </a:extLst>
        </xdr:cNvPr>
        <xdr:cNvSpPr/>
      </xdr:nvSpPr>
      <xdr:spPr bwMode="auto">
        <a:xfrm>
          <a:off x="1754599" y="6477000"/>
          <a:ext cx="7353179" cy="388327"/>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Please fill in for vacation, illness and other absences. Please bear in mind that business trips are working time and not absences. </a:t>
          </a:r>
          <a:endParaRPr/>
        </a:p>
        <a:p>
          <a:pPr algn="l">
            <a:defRPr/>
          </a:pPr>
          <a:r>
            <a:rPr lang="de-DE" sz="1100"/>
            <a:t>Please mark the corresponding days with an "X". On weekends and public holidays these cells should be left blank.</a:t>
          </a:r>
          <a:endParaRPr/>
        </a:p>
      </xdr:txBody>
    </xdr:sp>
    <xdr:clientData/>
  </xdr:twoCellAnchor>
  <xdr:twoCellAnchor>
    <xdr:from>
      <xdr:col>2</xdr:col>
      <xdr:colOff>1830</xdr:colOff>
      <xdr:row>29</xdr:row>
      <xdr:rowOff>11602</xdr:rowOff>
    </xdr:from>
    <xdr:to>
      <xdr:col>14</xdr:col>
      <xdr:colOff>285749</xdr:colOff>
      <xdr:row>31</xdr:row>
      <xdr:rowOff>180975</xdr:rowOff>
    </xdr:to>
    <xdr:sp macro="" textlink="">
      <xdr:nvSpPr>
        <xdr:cNvPr id="18" name="Abgerundetes Rechteck 17">
          <a:extLst>
            <a:ext uri="{FF2B5EF4-FFF2-40B4-BE49-F238E27FC236}">
              <a16:creationId xmlns:a16="http://schemas.microsoft.com/office/drawing/2014/main" id="{00000000-0008-0000-0300-000012000000}"/>
            </a:ext>
          </a:extLst>
        </xdr:cNvPr>
        <xdr:cNvSpPr/>
      </xdr:nvSpPr>
      <xdr:spPr bwMode="auto">
        <a:xfrm>
          <a:off x="1763955" y="5726602"/>
          <a:ext cx="4112969" cy="550373"/>
        </a:xfrm>
        <a:prstGeom prst="roundRect">
          <a:avLst>
            <a:gd name="adj" fmla="val 16667"/>
          </a:avLst>
        </a:prstGeom>
        <a:solidFill>
          <a:srgbClr val="66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solidFill>
                <a:schemeClr val="bg2">
                  <a:lumMod val="50000"/>
                </a:schemeClr>
              </a:solidFill>
            </a:rPr>
            <a:t>Optional: If required by your organisation, please mention your other projects in column A and fill in the hours worked on these projects.</a:t>
          </a:r>
          <a:endParaRPr/>
        </a:p>
      </xdr:txBody>
    </xdr:sp>
    <xdr:clientData/>
  </xdr:twoCellAnchor>
  <xdr:twoCellAnchor>
    <xdr:from>
      <xdr:col>24</xdr:col>
      <xdr:colOff>202224</xdr:colOff>
      <xdr:row>39</xdr:row>
      <xdr:rowOff>8792</xdr:rowOff>
    </xdr:from>
    <xdr:to>
      <xdr:col>32</xdr:col>
      <xdr:colOff>371475</xdr:colOff>
      <xdr:row>42</xdr:row>
      <xdr:rowOff>9525</xdr:rowOff>
    </xdr:to>
    <xdr:sp macro="" textlink="">
      <xdr:nvSpPr>
        <xdr:cNvPr id="19" name="Abgerundetes Rechteck 18">
          <a:extLst>
            <a:ext uri="{FF2B5EF4-FFF2-40B4-BE49-F238E27FC236}">
              <a16:creationId xmlns:a16="http://schemas.microsoft.com/office/drawing/2014/main" id="{00000000-0008-0000-0300-000013000000}"/>
            </a:ext>
          </a:extLst>
        </xdr:cNvPr>
        <xdr:cNvSpPr/>
      </xdr:nvSpPr>
      <xdr:spPr bwMode="auto">
        <a:xfrm>
          <a:off x="9155724" y="7628792"/>
          <a:ext cx="2921976" cy="572233"/>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Describing the work you performed for each task at least monthly will make it easier to provide your input to the periodic technical  reports.</a:t>
          </a:r>
          <a:endParaRPr/>
        </a:p>
      </xdr:txBody>
    </xdr:sp>
    <xdr:clientData/>
  </xdr:twoCellAnchor>
  <xdr:twoCellAnchor>
    <xdr:from>
      <xdr:col>33</xdr:col>
      <xdr:colOff>7327</xdr:colOff>
      <xdr:row>36</xdr:row>
      <xdr:rowOff>7327</xdr:rowOff>
    </xdr:from>
    <xdr:to>
      <xdr:col>35</xdr:col>
      <xdr:colOff>0</xdr:colOff>
      <xdr:row>41</xdr:row>
      <xdr:rowOff>57150</xdr:rowOff>
    </xdr:to>
    <xdr:sp macro="" textlink="">
      <xdr:nvSpPr>
        <xdr:cNvPr id="20" name="Abgerundetes Rechteck 19">
          <a:extLst>
            <a:ext uri="{FF2B5EF4-FFF2-40B4-BE49-F238E27FC236}">
              <a16:creationId xmlns:a16="http://schemas.microsoft.com/office/drawing/2014/main" id="{00000000-0008-0000-0300-000014000000}"/>
            </a:ext>
          </a:extLst>
        </xdr:cNvPr>
        <xdr:cNvSpPr/>
      </xdr:nvSpPr>
      <xdr:spPr bwMode="auto">
        <a:xfrm>
          <a:off x="12475552" y="7055827"/>
          <a:ext cx="1516673" cy="1002323"/>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The average number of </a:t>
          </a:r>
          <a:r>
            <a:rPr lang="de-DE" sz="1100" b="1"/>
            <a:t>day-equivalents</a:t>
          </a:r>
          <a:r>
            <a:rPr lang="de-DE" sz="1100"/>
            <a:t> for a full time employee corresponds to 215 days per calendar year.</a:t>
          </a:r>
          <a:endParaRPr/>
        </a:p>
      </xdr:txBody>
    </xdr:sp>
    <xdr:clientData/>
  </xdr:twoCellAnchor>
  <xdr:twoCellAnchor>
    <xdr:from>
      <xdr:col>3</xdr:col>
      <xdr:colOff>139209</xdr:colOff>
      <xdr:row>48</xdr:row>
      <xdr:rowOff>95249</xdr:rowOff>
    </xdr:from>
    <xdr:to>
      <xdr:col>28</xdr:col>
      <xdr:colOff>307730</xdr:colOff>
      <xdr:row>52</xdr:row>
      <xdr:rowOff>51287</xdr:rowOff>
    </xdr:to>
    <xdr:sp macro="" textlink="">
      <xdr:nvSpPr>
        <xdr:cNvPr id="21" name="Abgerundetes Rechteck 20">
          <a:extLst>
            <a:ext uri="{FF2B5EF4-FFF2-40B4-BE49-F238E27FC236}">
              <a16:creationId xmlns:a16="http://schemas.microsoft.com/office/drawing/2014/main" id="{00000000-0008-0000-0300-000015000000}"/>
            </a:ext>
          </a:extLst>
        </xdr:cNvPr>
        <xdr:cNvSpPr/>
      </xdr:nvSpPr>
      <xdr:spPr bwMode="auto">
        <a:xfrm>
          <a:off x="2227383" y="9429749"/>
          <a:ext cx="8447943" cy="718038"/>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Please prepare the time sheets timely every month.             Each month should be printed separately, signed in blue ink and dated. </a:t>
          </a:r>
          <a:endParaRPr/>
        </a:p>
        <a:p>
          <a:pPr algn="l">
            <a:defRPr/>
          </a:pPr>
          <a:endParaRPr lang="de-DE" sz="1100"/>
        </a:p>
        <a:p>
          <a:pPr algn="l">
            <a:defRPr/>
          </a:pPr>
          <a:r>
            <a:rPr lang="de-DE" sz="1100"/>
            <a:t>Scanned or digital signatures are not allowed.                        Please send the Excel sheet as well as the original paper version to your administration.</a:t>
          </a:r>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4"/>
  <sheetViews>
    <sheetView showGridLines="0" workbookViewId="0">
      <selection activeCell="A2" sqref="A2"/>
    </sheetView>
  </sheetViews>
  <sheetFormatPr baseColWidth="10" defaultRowHeight="14.75" x14ac:dyDescent="0.75"/>
  <cols>
    <col min="1" max="1" width="132.54296875" customWidth="1"/>
  </cols>
  <sheetData>
    <row r="1" spans="1:1" s="1" customFormat="1" x14ac:dyDescent="0.75">
      <c r="A1" s="2" t="s">
        <v>0</v>
      </c>
    </row>
    <row r="2" spans="1:1" s="1" customFormat="1" x14ac:dyDescent="0.75">
      <c r="A2" s="111">
        <v>45453</v>
      </c>
    </row>
    <row r="3" spans="1:1" x14ac:dyDescent="0.75">
      <c r="A3" s="3"/>
    </row>
    <row r="4" spans="1:1" ht="18.5" x14ac:dyDescent="0.9">
      <c r="A4" s="4" t="s">
        <v>1</v>
      </c>
    </row>
    <row r="5" spans="1:1" x14ac:dyDescent="0.75">
      <c r="A5" s="5"/>
    </row>
    <row r="6" spans="1:1" s="1" customFormat="1" ht="29.5" x14ac:dyDescent="0.75">
      <c r="A6" s="6" t="s">
        <v>2</v>
      </c>
    </row>
    <row r="7" spans="1:1" s="1" customFormat="1" x14ac:dyDescent="0.75">
      <c r="A7" s="5" t="s">
        <v>3</v>
      </c>
    </row>
    <row r="8" spans="1:1" s="1" customFormat="1" x14ac:dyDescent="0.75">
      <c r="A8" s="5" t="s">
        <v>4</v>
      </c>
    </row>
    <row r="9" spans="1:1" s="1" customFormat="1" x14ac:dyDescent="0.75">
      <c r="A9" s="5" t="s">
        <v>5</v>
      </c>
    </row>
    <row r="10" spans="1:1" s="1" customFormat="1" x14ac:dyDescent="0.75">
      <c r="A10" s="5"/>
    </row>
    <row r="11" spans="1:1" s="1" customFormat="1" ht="18.5" x14ac:dyDescent="0.9">
      <c r="A11" s="7" t="s">
        <v>6</v>
      </c>
    </row>
    <row r="12" spans="1:1" ht="106.5" customHeight="1" x14ac:dyDescent="0.75">
      <c r="A12" s="8" t="s">
        <v>7</v>
      </c>
    </row>
    <row r="13" spans="1:1" ht="18.5" x14ac:dyDescent="0.9">
      <c r="A13" s="9" t="s">
        <v>8</v>
      </c>
    </row>
    <row r="14" spans="1:1" s="1" customFormat="1" x14ac:dyDescent="0.75">
      <c r="A14" s="10"/>
    </row>
    <row r="15" spans="1:1" ht="29.5" x14ac:dyDescent="0.75">
      <c r="A15" s="10" t="s">
        <v>9</v>
      </c>
    </row>
    <row r="16" spans="1:1" x14ac:dyDescent="0.75">
      <c r="A16" s="10" t="s">
        <v>10</v>
      </c>
    </row>
    <row r="17" spans="1:1" x14ac:dyDescent="0.75">
      <c r="A17" s="10" t="s">
        <v>11</v>
      </c>
    </row>
    <row r="18" spans="1:1" x14ac:dyDescent="0.75">
      <c r="A18" s="10" t="s">
        <v>12</v>
      </c>
    </row>
    <row r="19" spans="1:1" s="1" customFormat="1" x14ac:dyDescent="0.75">
      <c r="A19" s="10"/>
    </row>
    <row r="20" spans="1:1" ht="18.5" x14ac:dyDescent="0.9">
      <c r="A20" s="11" t="s">
        <v>6</v>
      </c>
    </row>
    <row r="21" spans="1:1" s="1" customFormat="1" x14ac:dyDescent="0.75">
      <c r="A21" s="10"/>
    </row>
    <row r="22" spans="1:1" ht="29.5" x14ac:dyDescent="0.75">
      <c r="A22" s="10" t="s">
        <v>13</v>
      </c>
    </row>
    <row r="23" spans="1:1" ht="44.25" x14ac:dyDescent="0.75">
      <c r="A23" s="10" t="s">
        <v>14</v>
      </c>
    </row>
    <row r="24" spans="1:1" s="1" customFormat="1" x14ac:dyDescent="0.75">
      <c r="A24" s="10"/>
    </row>
  </sheetData>
  <pageMargins left="0.70866141732283472" right="0.70866141732283472" top="0.78740157480314954" bottom="0.78740157480314954" header="0.31496062992125984" footer="0.31496062992125984"/>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26"/>
    <outlinePr summaryBelow="0"/>
    <pageSetUpPr fitToPage="1"/>
  </sheetPr>
  <dimension ref="A1:AS59"/>
  <sheetViews>
    <sheetView showGridLines="0" workbookViewId="0">
      <selection activeCell="AG8" sqref="AG8"/>
    </sheetView>
  </sheetViews>
  <sheetFormatPr baseColWidth="10" defaultColWidth="11.40625" defaultRowHeight="14.75" outlineLevelRow="1" x14ac:dyDescent="0.75"/>
  <cols>
    <col min="1" max="1" width="21.13281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119</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Calendar!B15</f>
        <v>45444</v>
      </c>
      <c r="C10" s="39">
        <f>Calendar!C15</f>
        <v>45445</v>
      </c>
      <c r="D10" s="39">
        <f>Calendar!D15</f>
        <v>45446</v>
      </c>
      <c r="E10" s="39">
        <f>Calendar!E15</f>
        <v>45447</v>
      </c>
      <c r="F10" s="39">
        <f>Calendar!F15</f>
        <v>45448</v>
      </c>
      <c r="G10" s="39">
        <f>Calendar!G15</f>
        <v>45449</v>
      </c>
      <c r="H10" s="39">
        <f>Calendar!H15</f>
        <v>45450</v>
      </c>
      <c r="I10" s="39">
        <f>Calendar!I15</f>
        <v>45451</v>
      </c>
      <c r="J10" s="39">
        <f>Calendar!J15</f>
        <v>45452</v>
      </c>
      <c r="K10" s="39">
        <f>Calendar!K15</f>
        <v>45453</v>
      </c>
      <c r="L10" s="39">
        <f>Calendar!L15</f>
        <v>45454</v>
      </c>
      <c r="M10" s="39">
        <f>Calendar!M15</f>
        <v>45455</v>
      </c>
      <c r="N10" s="39">
        <f>Calendar!N15</f>
        <v>45456</v>
      </c>
      <c r="O10" s="39">
        <f>Calendar!O15</f>
        <v>45457</v>
      </c>
      <c r="P10" s="39">
        <f>Calendar!P15</f>
        <v>45458</v>
      </c>
      <c r="Q10" s="39">
        <f>Calendar!Q15</f>
        <v>45459</v>
      </c>
      <c r="R10" s="39">
        <f>Calendar!R15</f>
        <v>45460</v>
      </c>
      <c r="S10" s="39">
        <f>Calendar!S15</f>
        <v>45461</v>
      </c>
      <c r="T10" s="39">
        <f>Calendar!T15</f>
        <v>45462</v>
      </c>
      <c r="U10" s="39">
        <f>Calendar!U15</f>
        <v>45463</v>
      </c>
      <c r="V10" s="39">
        <f>Calendar!V15</f>
        <v>45464</v>
      </c>
      <c r="W10" s="39">
        <f>Calendar!W15</f>
        <v>45465</v>
      </c>
      <c r="X10" s="39">
        <f>Calendar!X15</f>
        <v>45466</v>
      </c>
      <c r="Y10" s="39">
        <f>Calendar!Y15</f>
        <v>45467</v>
      </c>
      <c r="Z10" s="39">
        <f>Calendar!Z15</f>
        <v>45468</v>
      </c>
      <c r="AA10" s="39">
        <f>Calendar!AA15</f>
        <v>45469</v>
      </c>
      <c r="AB10" s="39">
        <f>Calendar!AB15</f>
        <v>45470</v>
      </c>
      <c r="AC10" s="39">
        <f>Calendar!AC15</f>
        <v>45471</v>
      </c>
      <c r="AD10" s="39">
        <f>Calendar!AD15</f>
        <v>45472</v>
      </c>
      <c r="AE10" s="39">
        <f>Calendar!AE15</f>
        <v>45473</v>
      </c>
      <c r="AF10" s="39" t="str">
        <f>Calendar!AF15</f>
        <v/>
      </c>
      <c r="AG10" s="135" t="s">
        <v>96</v>
      </c>
      <c r="AH10" s="135" t="s">
        <v>97</v>
      </c>
    </row>
    <row r="11" spans="1:45" x14ac:dyDescent="0.75">
      <c r="A11" s="35" t="s">
        <v>98</v>
      </c>
      <c r="B11" s="40">
        <f>Calendar!B16</f>
        <v>45444</v>
      </c>
      <c r="C11" s="40">
        <f>Calendar!C16</f>
        <v>45445</v>
      </c>
      <c r="D11" s="40">
        <f>Calendar!D16</f>
        <v>45446</v>
      </c>
      <c r="E11" s="40">
        <f>Calendar!E16</f>
        <v>45447</v>
      </c>
      <c r="F11" s="40">
        <f>Calendar!F16</f>
        <v>45448</v>
      </c>
      <c r="G11" s="40">
        <f>Calendar!G16</f>
        <v>45449</v>
      </c>
      <c r="H11" s="40">
        <f>Calendar!H16</f>
        <v>45450</v>
      </c>
      <c r="I11" s="40">
        <f>Calendar!I16</f>
        <v>45451</v>
      </c>
      <c r="J11" s="40">
        <f>Calendar!J16</f>
        <v>45452</v>
      </c>
      <c r="K11" s="40">
        <f>Calendar!K16</f>
        <v>45453</v>
      </c>
      <c r="L11" s="40">
        <f>Calendar!L16</f>
        <v>45454</v>
      </c>
      <c r="M11" s="40">
        <f>Calendar!M16</f>
        <v>45455</v>
      </c>
      <c r="N11" s="40">
        <f>Calendar!N16</f>
        <v>45456</v>
      </c>
      <c r="O11" s="40">
        <f>Calendar!O16</f>
        <v>45457</v>
      </c>
      <c r="P11" s="40">
        <f>Calendar!P16</f>
        <v>45458</v>
      </c>
      <c r="Q11" s="40">
        <f>Calendar!Q16</f>
        <v>45459</v>
      </c>
      <c r="R11" s="40">
        <f>Calendar!R16</f>
        <v>45460</v>
      </c>
      <c r="S11" s="40">
        <f>Calendar!S16</f>
        <v>45461</v>
      </c>
      <c r="T11" s="40">
        <f>Calendar!T16</f>
        <v>45462</v>
      </c>
      <c r="U11" s="40">
        <f>Calendar!U16</f>
        <v>45463</v>
      </c>
      <c r="V11" s="40">
        <f>Calendar!V16</f>
        <v>45464</v>
      </c>
      <c r="W11" s="40">
        <f>Calendar!W16</f>
        <v>45465</v>
      </c>
      <c r="X11" s="40">
        <f>Calendar!X16</f>
        <v>45466</v>
      </c>
      <c r="Y11" s="40">
        <f>Calendar!Y16</f>
        <v>45467</v>
      </c>
      <c r="Z11" s="40">
        <f>Calendar!Z16</f>
        <v>45468</v>
      </c>
      <c r="AA11" s="40">
        <f>Calendar!AA16</f>
        <v>45469</v>
      </c>
      <c r="AB11" s="40">
        <f>Calendar!AB16</f>
        <v>45470</v>
      </c>
      <c r="AC11" s="40">
        <f>Calendar!AC16</f>
        <v>45471</v>
      </c>
      <c r="AD11" s="40">
        <f>Calendar!AD16</f>
        <v>45472</v>
      </c>
      <c r="AE11" s="40">
        <f>Calendar!AE16</f>
        <v>45473</v>
      </c>
      <c r="AF11" s="40" t="str">
        <f>Calendar!AF16</f>
        <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153"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920019-005E-4084-A5C6-0063008800A4}">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4F00F2-0099-48E3-92CE-00BE007800B3}">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2A004C-0049-4AB6-B87E-00280078000E}">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950003-0024-48F1-B24F-003A009100AF}">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7800C2-009A-44C5-8A17-0081006700AC}">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280045-0013-481A-AF6D-002000810012}">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65006C-00E7-42B6-AA9A-009B006D008B}">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7600FE-009F-46CA-B33B-009C00A60078}">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2C0044-0068-4019-B5D6-00A6007F0006}">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03002B-0066-4878-8473-0021006500E9}">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2700F0-00B0-44AE-8BC5-004400C700D4}">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320096-008F-422B-8160-0090008C0056}">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8E0054-0042-42A5-A508-00FE003C000E}">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B00022-00BD-47DC-A272-0092007500A7}">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6E005A-002A-4D17-8349-003A00670084}">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880014-0025-4379-9E86-008E00EA00B6}">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FC0095-0004-4754-A22D-00B000120061}">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690005-003E-49E4-A95E-001B00270079}">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1"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120</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Calendar!B17</f>
        <v>45474</v>
      </c>
      <c r="C10" s="39">
        <f>Calendar!C17</f>
        <v>45475</v>
      </c>
      <c r="D10" s="39">
        <f>Calendar!D17</f>
        <v>45476</v>
      </c>
      <c r="E10" s="39">
        <f>Calendar!E17</f>
        <v>45477</v>
      </c>
      <c r="F10" s="39">
        <f>Calendar!F17</f>
        <v>45478</v>
      </c>
      <c r="G10" s="39">
        <f>Calendar!G17</f>
        <v>45479</v>
      </c>
      <c r="H10" s="39">
        <f>Calendar!H17</f>
        <v>45480</v>
      </c>
      <c r="I10" s="39">
        <f>Calendar!I17</f>
        <v>45481</v>
      </c>
      <c r="J10" s="39">
        <f>Calendar!J17</f>
        <v>45482</v>
      </c>
      <c r="K10" s="39">
        <f>Calendar!K17</f>
        <v>45483</v>
      </c>
      <c r="L10" s="39">
        <f>Calendar!L17</f>
        <v>45484</v>
      </c>
      <c r="M10" s="39">
        <f>Calendar!M17</f>
        <v>45485</v>
      </c>
      <c r="N10" s="39">
        <f>Calendar!N17</f>
        <v>45486</v>
      </c>
      <c r="O10" s="39">
        <f>Calendar!O17</f>
        <v>45487</v>
      </c>
      <c r="P10" s="39">
        <f>Calendar!P17</f>
        <v>45488</v>
      </c>
      <c r="Q10" s="39">
        <f>Calendar!Q17</f>
        <v>45489</v>
      </c>
      <c r="R10" s="39">
        <f>Calendar!R17</f>
        <v>45490</v>
      </c>
      <c r="S10" s="39">
        <f>Calendar!S17</f>
        <v>45491</v>
      </c>
      <c r="T10" s="39">
        <f>Calendar!T17</f>
        <v>45492</v>
      </c>
      <c r="U10" s="39">
        <f>Calendar!U17</f>
        <v>45493</v>
      </c>
      <c r="V10" s="39">
        <f>Calendar!V17</f>
        <v>45494</v>
      </c>
      <c r="W10" s="39">
        <f>Calendar!W17</f>
        <v>45495</v>
      </c>
      <c r="X10" s="39">
        <f>Calendar!X17</f>
        <v>45496</v>
      </c>
      <c r="Y10" s="39">
        <f>Calendar!Y17</f>
        <v>45497</v>
      </c>
      <c r="Z10" s="39">
        <f>Calendar!Z17</f>
        <v>45498</v>
      </c>
      <c r="AA10" s="39">
        <f>Calendar!AA17</f>
        <v>45499</v>
      </c>
      <c r="AB10" s="39">
        <f>Calendar!AB17</f>
        <v>45500</v>
      </c>
      <c r="AC10" s="39">
        <f>Calendar!AC17</f>
        <v>45501</v>
      </c>
      <c r="AD10" s="39">
        <f>Calendar!AD17</f>
        <v>45502</v>
      </c>
      <c r="AE10" s="39">
        <f>Calendar!AE17</f>
        <v>45503</v>
      </c>
      <c r="AF10" s="39">
        <f>Calendar!AF17</f>
        <v>45504</v>
      </c>
      <c r="AG10" s="135" t="s">
        <v>96</v>
      </c>
      <c r="AH10" s="135" t="s">
        <v>97</v>
      </c>
    </row>
    <row r="11" spans="1:45" x14ac:dyDescent="0.75">
      <c r="A11" s="35" t="s">
        <v>98</v>
      </c>
      <c r="B11" s="40">
        <f>Calendar!B18</f>
        <v>45474</v>
      </c>
      <c r="C11" s="40">
        <f>Calendar!C18</f>
        <v>45475</v>
      </c>
      <c r="D11" s="40">
        <f>Calendar!D18</f>
        <v>45476</v>
      </c>
      <c r="E11" s="40">
        <f>Calendar!E18</f>
        <v>45477</v>
      </c>
      <c r="F11" s="40">
        <f>Calendar!F18</f>
        <v>45478</v>
      </c>
      <c r="G11" s="40">
        <f>Calendar!G18</f>
        <v>45479</v>
      </c>
      <c r="H11" s="40">
        <f>Calendar!H18</f>
        <v>45480</v>
      </c>
      <c r="I11" s="40">
        <f>Calendar!I18</f>
        <v>45481</v>
      </c>
      <c r="J11" s="40">
        <f>Calendar!J18</f>
        <v>45482</v>
      </c>
      <c r="K11" s="40">
        <f>Calendar!K18</f>
        <v>45483</v>
      </c>
      <c r="L11" s="40">
        <f>Calendar!L18</f>
        <v>45484</v>
      </c>
      <c r="M11" s="40">
        <f>Calendar!M18</f>
        <v>45485</v>
      </c>
      <c r="N11" s="40">
        <f>Calendar!N18</f>
        <v>45486</v>
      </c>
      <c r="O11" s="40">
        <f>Calendar!O18</f>
        <v>45487</v>
      </c>
      <c r="P11" s="40">
        <f>Calendar!P18</f>
        <v>45488</v>
      </c>
      <c r="Q11" s="40">
        <f>Calendar!Q18</f>
        <v>45489</v>
      </c>
      <c r="R11" s="40">
        <f>Calendar!R18</f>
        <v>45490</v>
      </c>
      <c r="S11" s="40">
        <f>Calendar!S18</f>
        <v>45491</v>
      </c>
      <c r="T11" s="40">
        <f>Calendar!T18</f>
        <v>45492</v>
      </c>
      <c r="U11" s="40">
        <f>Calendar!U18</f>
        <v>45493</v>
      </c>
      <c r="V11" s="40">
        <f>Calendar!V18</f>
        <v>45494</v>
      </c>
      <c r="W11" s="40">
        <f>Calendar!W18</f>
        <v>45495</v>
      </c>
      <c r="X11" s="40">
        <f>Calendar!X18</f>
        <v>45496</v>
      </c>
      <c r="Y11" s="40">
        <f>Calendar!Y18</f>
        <v>45497</v>
      </c>
      <c r="Z11" s="40">
        <f>Calendar!Z18</f>
        <v>45498</v>
      </c>
      <c r="AA11" s="40">
        <f>Calendar!AA18</f>
        <v>45499</v>
      </c>
      <c r="AB11" s="40">
        <f>Calendar!AB18</f>
        <v>45500</v>
      </c>
      <c r="AC11" s="40">
        <f>Calendar!AC18</f>
        <v>45501</v>
      </c>
      <c r="AD11" s="40">
        <f>Calendar!AD18</f>
        <v>45502</v>
      </c>
      <c r="AE11" s="40">
        <f>Calendar!AE18</f>
        <v>45503</v>
      </c>
      <c r="AF11" s="40">
        <f>Calendar!AF18</f>
        <v>45504</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63">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63">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63">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134"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3F00E2-0017-4DDE-A923-000300B900E0}">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0F0079-00DB-4796-8E56-004600920029}">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78004F-006A-4DD3-8AD4-006500950002}">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C20036-005F-4CE1-9513-003400EB00AA}">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790035-00FE-4950-A56B-001C00390018}">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580035-0070-4156-BBB3-00F6007B0090}">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AF0050-008E-4F05-A1FF-003F009A0005}">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FB001D-00FA-42E3-8C59-00C40084007A}">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C700FC-0027-4437-B548-00F100390033}">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680051-0023-4763-B1CB-00ED00F300A2}">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990072-0090-441F-AE03-0040009000BD}">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6400F3-0012-4731-869A-00F400360014}">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AE004A-00E4-4A0C-9EAF-00E800E5004B}">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1800A2-00F9-4C5B-A950-00A7003800D7}">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870041-004D-4072-89AC-00DB00E20089}">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930019-0072-4E48-83A8-007F00360083}">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BD0012-0061-46E5-B52E-001600010057}">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3C000C-009A-40B2-BD32-00F700B90099}">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1.13281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121</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Calendar!B19</f>
        <v>45505</v>
      </c>
      <c r="C10" s="39">
        <f>Calendar!C19</f>
        <v>45506</v>
      </c>
      <c r="D10" s="39">
        <f>Calendar!D19</f>
        <v>45507</v>
      </c>
      <c r="E10" s="39">
        <f>Calendar!E19</f>
        <v>45508</v>
      </c>
      <c r="F10" s="39">
        <f>Calendar!F19</f>
        <v>45509</v>
      </c>
      <c r="G10" s="39">
        <f>Calendar!G19</f>
        <v>45510</v>
      </c>
      <c r="H10" s="39">
        <f>Calendar!H19</f>
        <v>45511</v>
      </c>
      <c r="I10" s="39">
        <f>Calendar!I19</f>
        <v>45512</v>
      </c>
      <c r="J10" s="39">
        <f>Calendar!J19</f>
        <v>45513</v>
      </c>
      <c r="K10" s="39">
        <f>Calendar!K19</f>
        <v>45514</v>
      </c>
      <c r="L10" s="39">
        <f>Calendar!L19</f>
        <v>45515</v>
      </c>
      <c r="M10" s="39">
        <f>Calendar!M19</f>
        <v>45516</v>
      </c>
      <c r="N10" s="39">
        <f>Calendar!N19</f>
        <v>45517</v>
      </c>
      <c r="O10" s="39">
        <f>Calendar!O19</f>
        <v>45518</v>
      </c>
      <c r="P10" s="39">
        <f>Calendar!P19</f>
        <v>45519</v>
      </c>
      <c r="Q10" s="39">
        <f>Calendar!Q19</f>
        <v>45520</v>
      </c>
      <c r="R10" s="39">
        <f>Calendar!R19</f>
        <v>45521</v>
      </c>
      <c r="S10" s="39">
        <f>Calendar!S19</f>
        <v>45522</v>
      </c>
      <c r="T10" s="39">
        <f>Calendar!T19</f>
        <v>45523</v>
      </c>
      <c r="U10" s="39">
        <f>Calendar!U19</f>
        <v>45524</v>
      </c>
      <c r="V10" s="39">
        <f>Calendar!V19</f>
        <v>45525</v>
      </c>
      <c r="W10" s="39">
        <f>Calendar!W19</f>
        <v>45526</v>
      </c>
      <c r="X10" s="39">
        <f>Calendar!X19</f>
        <v>45527</v>
      </c>
      <c r="Y10" s="39">
        <f>Calendar!Y19</f>
        <v>45528</v>
      </c>
      <c r="Z10" s="39">
        <f>Calendar!Z19</f>
        <v>45529</v>
      </c>
      <c r="AA10" s="39">
        <f>Calendar!AA19</f>
        <v>45530</v>
      </c>
      <c r="AB10" s="39">
        <f>Calendar!AB19</f>
        <v>45531</v>
      </c>
      <c r="AC10" s="39">
        <f>Calendar!AC19</f>
        <v>45532</v>
      </c>
      <c r="AD10" s="39">
        <f>Calendar!AD19</f>
        <v>45533</v>
      </c>
      <c r="AE10" s="39">
        <f>Calendar!AE19</f>
        <v>45534</v>
      </c>
      <c r="AF10" s="39">
        <f>Calendar!AF19</f>
        <v>45535</v>
      </c>
      <c r="AG10" s="135" t="s">
        <v>96</v>
      </c>
      <c r="AH10" s="135" t="s">
        <v>97</v>
      </c>
    </row>
    <row r="11" spans="1:45" x14ac:dyDescent="0.75">
      <c r="A11" s="35" t="s">
        <v>98</v>
      </c>
      <c r="B11" s="40">
        <f>Calendar!B20</f>
        <v>45505</v>
      </c>
      <c r="C11" s="40">
        <f>Calendar!C20</f>
        <v>45506</v>
      </c>
      <c r="D11" s="40">
        <f>Calendar!D20</f>
        <v>45507</v>
      </c>
      <c r="E11" s="40">
        <f>Calendar!E20</f>
        <v>45508</v>
      </c>
      <c r="F11" s="40">
        <f>Calendar!F20</f>
        <v>45509</v>
      </c>
      <c r="G11" s="40">
        <f>Calendar!G20</f>
        <v>45510</v>
      </c>
      <c r="H11" s="40">
        <f>Calendar!H20</f>
        <v>45511</v>
      </c>
      <c r="I11" s="40">
        <f>Calendar!I20</f>
        <v>45512</v>
      </c>
      <c r="J11" s="40">
        <f>Calendar!J20</f>
        <v>45513</v>
      </c>
      <c r="K11" s="40">
        <f>Calendar!K20</f>
        <v>45514</v>
      </c>
      <c r="L11" s="40">
        <f>Calendar!L20</f>
        <v>45515</v>
      </c>
      <c r="M11" s="40">
        <f>Calendar!M20</f>
        <v>45516</v>
      </c>
      <c r="N11" s="40">
        <f>Calendar!N20</f>
        <v>45517</v>
      </c>
      <c r="O11" s="40">
        <f>Calendar!O20</f>
        <v>45518</v>
      </c>
      <c r="P11" s="40">
        <f>Calendar!P20</f>
        <v>45519</v>
      </c>
      <c r="Q11" s="40">
        <f>Calendar!Q20</f>
        <v>45520</v>
      </c>
      <c r="R11" s="40">
        <f>Calendar!R20</f>
        <v>45521</v>
      </c>
      <c r="S11" s="40">
        <f>Calendar!S20</f>
        <v>45522</v>
      </c>
      <c r="T11" s="40">
        <f>Calendar!T20</f>
        <v>45523</v>
      </c>
      <c r="U11" s="40">
        <f>Calendar!U20</f>
        <v>45524</v>
      </c>
      <c r="V11" s="40">
        <f>Calendar!V20</f>
        <v>45525</v>
      </c>
      <c r="W11" s="40">
        <f>Calendar!W20</f>
        <v>45526</v>
      </c>
      <c r="X11" s="40">
        <f>Calendar!X20</f>
        <v>45527</v>
      </c>
      <c r="Y11" s="40">
        <f>Calendar!Y20</f>
        <v>45528</v>
      </c>
      <c r="Z11" s="40">
        <f>Calendar!Z20</f>
        <v>45529</v>
      </c>
      <c r="AA11" s="40">
        <f>Calendar!AA20</f>
        <v>45530</v>
      </c>
      <c r="AB11" s="40">
        <f>Calendar!AB20</f>
        <v>45531</v>
      </c>
      <c r="AC11" s="40">
        <f>Calendar!AC20</f>
        <v>45532</v>
      </c>
      <c r="AD11" s="40">
        <f>Calendar!AD20</f>
        <v>45533</v>
      </c>
      <c r="AE11" s="40">
        <f>Calendar!AE20</f>
        <v>45534</v>
      </c>
      <c r="AF11" s="40">
        <f>Calendar!AF20</f>
        <v>45535</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115" priority="19">
      <formula>WEEKDAY(B10,2)&gt;5</formula>
    </cfRule>
  </conditionalFormatting>
  <pageMargins left="0.70866141732283472" right="0.70866141732283472" top="0.78740157480314954" bottom="0.78740157480314954" header="0.31496062992125984" footer="0.31496062992125984"/>
  <pageSetup paperSize="9" scale="57"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BF0037-0085-4967-853F-006C00F5005C}">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480029-0034-43AF-8682-0022004E0086}">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3700DC-0048-41BA-B8B8-003C002000EE}">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43001C-009C-4CE7-B09A-002600C10030}">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9500B7-001E-480E-802D-00E700890091}">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FC0063-002A-480E-BBB6-000100DA006C}">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18003C-0079-46E8-8903-009D009F004A}">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8F0064-0099-4FFE-8105-007C0062003A}">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D600C5-003F-476A-8734-0087004B0022}">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3B0024-0055-46F0-A995-00F200C60019}">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7500F5-007C-413A-A5A8-004000C100F5}">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2C006B-00FB-4E0A-A97F-0096007100DE}">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4A0087-0022-4031-AA3D-005D00F20046}">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C30014-0096-42CE-9FBD-0072007900E9}">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AE0006-0095-4CD0-BDA6-00A000540057}">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DE003E-00F5-4198-B972-008A009D0007}">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A60064-0016-4BBD-9155-008F009B00E8}">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C30021-0094-406C-897E-008000D6008F}">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2.13281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122</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Calendar!B21</f>
        <v>45536</v>
      </c>
      <c r="C10" s="39">
        <f>Calendar!C21</f>
        <v>45537</v>
      </c>
      <c r="D10" s="39">
        <f>Calendar!D21</f>
        <v>45538</v>
      </c>
      <c r="E10" s="39">
        <f>Calendar!E21</f>
        <v>45539</v>
      </c>
      <c r="F10" s="39">
        <f>Calendar!F21</f>
        <v>45540</v>
      </c>
      <c r="G10" s="39">
        <f>Calendar!G21</f>
        <v>45541</v>
      </c>
      <c r="H10" s="39">
        <f>Calendar!H21</f>
        <v>45542</v>
      </c>
      <c r="I10" s="39">
        <f>Calendar!I21</f>
        <v>45543</v>
      </c>
      <c r="J10" s="39">
        <f>Calendar!J21</f>
        <v>45544</v>
      </c>
      <c r="K10" s="39">
        <f>Calendar!K21</f>
        <v>45545</v>
      </c>
      <c r="L10" s="39">
        <f>Calendar!L21</f>
        <v>45546</v>
      </c>
      <c r="M10" s="39">
        <f>Calendar!M21</f>
        <v>45547</v>
      </c>
      <c r="N10" s="39">
        <f>Calendar!N21</f>
        <v>45548</v>
      </c>
      <c r="O10" s="39">
        <f>Calendar!O21</f>
        <v>45549</v>
      </c>
      <c r="P10" s="39">
        <f>Calendar!P21</f>
        <v>45550</v>
      </c>
      <c r="Q10" s="39">
        <f>Calendar!Q21</f>
        <v>45551</v>
      </c>
      <c r="R10" s="39">
        <f>Calendar!R21</f>
        <v>45552</v>
      </c>
      <c r="S10" s="39">
        <f>Calendar!S21</f>
        <v>45553</v>
      </c>
      <c r="T10" s="39">
        <f>Calendar!T21</f>
        <v>45554</v>
      </c>
      <c r="U10" s="39">
        <f>Calendar!U21</f>
        <v>45555</v>
      </c>
      <c r="V10" s="39">
        <f>Calendar!V21</f>
        <v>45556</v>
      </c>
      <c r="W10" s="39">
        <f>Calendar!W21</f>
        <v>45557</v>
      </c>
      <c r="X10" s="39">
        <f>Calendar!X21</f>
        <v>45558</v>
      </c>
      <c r="Y10" s="39">
        <f>Calendar!Y21</f>
        <v>45559</v>
      </c>
      <c r="Z10" s="39">
        <f>Calendar!Z21</f>
        <v>45560</v>
      </c>
      <c r="AA10" s="39">
        <f>Calendar!AA21</f>
        <v>45561</v>
      </c>
      <c r="AB10" s="39">
        <f>Calendar!AB21</f>
        <v>45562</v>
      </c>
      <c r="AC10" s="39">
        <f>Calendar!AC21</f>
        <v>45563</v>
      </c>
      <c r="AD10" s="39">
        <f>Calendar!AD21</f>
        <v>45564</v>
      </c>
      <c r="AE10" s="39">
        <f>Calendar!AE21</f>
        <v>45565</v>
      </c>
      <c r="AF10" s="39" t="str">
        <f>Calendar!AF21</f>
        <v/>
      </c>
      <c r="AG10" s="135" t="s">
        <v>96</v>
      </c>
      <c r="AH10" s="135" t="s">
        <v>97</v>
      </c>
    </row>
    <row r="11" spans="1:45" x14ac:dyDescent="0.75">
      <c r="A11" s="35" t="s">
        <v>98</v>
      </c>
      <c r="B11" s="40">
        <f>Calendar!B22</f>
        <v>45536</v>
      </c>
      <c r="C11" s="40">
        <f>Calendar!C22</f>
        <v>45537</v>
      </c>
      <c r="D11" s="40">
        <f>Calendar!D22</f>
        <v>45538</v>
      </c>
      <c r="E11" s="40">
        <f>Calendar!E22</f>
        <v>45539</v>
      </c>
      <c r="F11" s="40">
        <f>Calendar!F22</f>
        <v>45540</v>
      </c>
      <c r="G11" s="40">
        <f>Calendar!G22</f>
        <v>45541</v>
      </c>
      <c r="H11" s="40">
        <f>Calendar!H22</f>
        <v>45542</v>
      </c>
      <c r="I11" s="40">
        <f>Calendar!I22</f>
        <v>45543</v>
      </c>
      <c r="J11" s="40">
        <f>Calendar!J22</f>
        <v>45544</v>
      </c>
      <c r="K11" s="40">
        <f>Calendar!K22</f>
        <v>45545</v>
      </c>
      <c r="L11" s="40">
        <f>Calendar!L22</f>
        <v>45546</v>
      </c>
      <c r="M11" s="40">
        <f>Calendar!M22</f>
        <v>45547</v>
      </c>
      <c r="N11" s="40">
        <f>Calendar!N22</f>
        <v>45548</v>
      </c>
      <c r="O11" s="40">
        <f>Calendar!O22</f>
        <v>45549</v>
      </c>
      <c r="P11" s="40">
        <f>Calendar!P22</f>
        <v>45550</v>
      </c>
      <c r="Q11" s="40">
        <f>Calendar!Q22</f>
        <v>45551</v>
      </c>
      <c r="R11" s="40">
        <f>Calendar!R22</f>
        <v>45552</v>
      </c>
      <c r="S11" s="40">
        <f>Calendar!S22</f>
        <v>45553</v>
      </c>
      <c r="T11" s="40">
        <f>Calendar!T22</f>
        <v>45554</v>
      </c>
      <c r="U11" s="40">
        <f>Calendar!U22</f>
        <v>45555</v>
      </c>
      <c r="V11" s="40">
        <f>Calendar!V22</f>
        <v>45556</v>
      </c>
      <c r="W11" s="40">
        <f>Calendar!W22</f>
        <v>45557</v>
      </c>
      <c r="X11" s="40">
        <f>Calendar!X22</f>
        <v>45558</v>
      </c>
      <c r="Y11" s="40">
        <f>Calendar!Y22</f>
        <v>45559</v>
      </c>
      <c r="Z11" s="40">
        <f>Calendar!Z22</f>
        <v>45560</v>
      </c>
      <c r="AA11" s="40">
        <f>Calendar!AA22</f>
        <v>45561</v>
      </c>
      <c r="AB11" s="40">
        <f>Calendar!AB22</f>
        <v>45562</v>
      </c>
      <c r="AC11" s="40">
        <f>Calendar!AC22</f>
        <v>45563</v>
      </c>
      <c r="AD11" s="40">
        <f>Calendar!AD22</f>
        <v>45564</v>
      </c>
      <c r="AE11" s="40">
        <f>Calendar!AE22</f>
        <v>45565</v>
      </c>
      <c r="AF11" s="40" t="str">
        <f>Calendar!AF22</f>
        <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96"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D0006E-00AD-41E8-9A24-006F00F200F8}">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A200AC-004D-4C13-826F-00E900FD0048}">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AA0052-0021-4EC1-95B9-0000002C0023}">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FA0097-00CB-4002-89BA-006300A700E2}">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FD0076-00F8-47B4-8036-008A000700BE}">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D000AC-00AF-40AD-91E4-0003005F00F6}">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AF0047-00B2-4ACD-AFB1-006000AC00DC}">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340055-0080-4876-B5CC-00E900AA0059}">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CE0039-0050-4DD8-A849-00DA00DF0087}">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C7002D-0083-4BEB-9000-00D7003C00AF}">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9900AC-00AB-4B3F-B418-0064008D002F}">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9D0000-004A-4D15-A887-00F400950056}">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D900CF-0012-4A2A-AB8C-00D900DA0029}">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5A0001-0063-4A2A-A507-003600A7004E}">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6700C8-0002-4011-8FD7-0056006500F0}">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30004A-0033-4C07-A572-003300BD0097}">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830010-0001-4535-ABE6-00320023000D}">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99002D-00BD-47A9-93CB-00BC004600A8}">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1.72656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123</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Calendar!B23</f>
        <v>45566</v>
      </c>
      <c r="C10" s="39">
        <f>Calendar!C23</f>
        <v>45567</v>
      </c>
      <c r="D10" s="39">
        <f>Calendar!D23</f>
        <v>45568</v>
      </c>
      <c r="E10" s="39">
        <f>Calendar!E23</f>
        <v>45569</v>
      </c>
      <c r="F10" s="39">
        <f>Calendar!F23</f>
        <v>45570</v>
      </c>
      <c r="G10" s="39">
        <f>Calendar!G23</f>
        <v>45571</v>
      </c>
      <c r="H10" s="39">
        <f>Calendar!H23</f>
        <v>45572</v>
      </c>
      <c r="I10" s="39">
        <f>Calendar!I23</f>
        <v>45573</v>
      </c>
      <c r="J10" s="39">
        <f>Calendar!J23</f>
        <v>45574</v>
      </c>
      <c r="K10" s="39">
        <f>Calendar!K23</f>
        <v>45575</v>
      </c>
      <c r="L10" s="39">
        <f>Calendar!L23</f>
        <v>45576</v>
      </c>
      <c r="M10" s="39">
        <f>Calendar!M23</f>
        <v>45577</v>
      </c>
      <c r="N10" s="39">
        <f>Calendar!N23</f>
        <v>45578</v>
      </c>
      <c r="O10" s="39">
        <f>Calendar!O23</f>
        <v>45579</v>
      </c>
      <c r="P10" s="39">
        <f>Calendar!P23</f>
        <v>45580</v>
      </c>
      <c r="Q10" s="39">
        <f>Calendar!Q23</f>
        <v>45581</v>
      </c>
      <c r="R10" s="39">
        <f>Calendar!R23</f>
        <v>45582</v>
      </c>
      <c r="S10" s="39">
        <f>Calendar!S23</f>
        <v>45583</v>
      </c>
      <c r="T10" s="39">
        <f>Calendar!T23</f>
        <v>45584</v>
      </c>
      <c r="U10" s="39">
        <f>Calendar!U23</f>
        <v>45585</v>
      </c>
      <c r="V10" s="39">
        <f>Calendar!V23</f>
        <v>45586</v>
      </c>
      <c r="W10" s="39">
        <f>Calendar!W23</f>
        <v>45587</v>
      </c>
      <c r="X10" s="39">
        <f>Calendar!X23</f>
        <v>45588</v>
      </c>
      <c r="Y10" s="39">
        <f>Calendar!Y23</f>
        <v>45589</v>
      </c>
      <c r="Z10" s="39">
        <f>Calendar!Z23</f>
        <v>45590</v>
      </c>
      <c r="AA10" s="39">
        <f>Calendar!AA23</f>
        <v>45591</v>
      </c>
      <c r="AB10" s="39">
        <f>Calendar!AB23</f>
        <v>45592</v>
      </c>
      <c r="AC10" s="39">
        <f>Calendar!AC23</f>
        <v>45593</v>
      </c>
      <c r="AD10" s="39">
        <f>Calendar!AD23</f>
        <v>45594</v>
      </c>
      <c r="AE10" s="39">
        <f>Calendar!AE23</f>
        <v>45595</v>
      </c>
      <c r="AF10" s="39">
        <f>Calendar!AF23</f>
        <v>45596</v>
      </c>
      <c r="AG10" s="135" t="s">
        <v>96</v>
      </c>
      <c r="AH10" s="135" t="s">
        <v>97</v>
      </c>
    </row>
    <row r="11" spans="1:45" x14ac:dyDescent="0.75">
      <c r="A11" s="35" t="s">
        <v>98</v>
      </c>
      <c r="B11" s="40">
        <f>Calendar!B24</f>
        <v>45566</v>
      </c>
      <c r="C11" s="40">
        <f>Calendar!C24</f>
        <v>45567</v>
      </c>
      <c r="D11" s="40">
        <f>Calendar!D24</f>
        <v>45568</v>
      </c>
      <c r="E11" s="40">
        <f>Calendar!E24</f>
        <v>45569</v>
      </c>
      <c r="F11" s="40">
        <f>Calendar!F24</f>
        <v>45570</v>
      </c>
      <c r="G11" s="40">
        <f>Calendar!G24</f>
        <v>45571</v>
      </c>
      <c r="H11" s="40">
        <f>Calendar!H24</f>
        <v>45572</v>
      </c>
      <c r="I11" s="40">
        <f>Calendar!I24</f>
        <v>45573</v>
      </c>
      <c r="J11" s="40">
        <f>Calendar!J24</f>
        <v>45574</v>
      </c>
      <c r="K11" s="40">
        <f>Calendar!K24</f>
        <v>45575</v>
      </c>
      <c r="L11" s="40">
        <f>Calendar!L24</f>
        <v>45576</v>
      </c>
      <c r="M11" s="40">
        <f>Calendar!M24</f>
        <v>45577</v>
      </c>
      <c r="N11" s="40">
        <f>Calendar!N24</f>
        <v>45578</v>
      </c>
      <c r="O11" s="40">
        <f>Calendar!O24</f>
        <v>45579</v>
      </c>
      <c r="P11" s="40">
        <f>Calendar!P24</f>
        <v>45580</v>
      </c>
      <c r="Q11" s="40">
        <f>Calendar!Q24</f>
        <v>45581</v>
      </c>
      <c r="R11" s="40">
        <f>Calendar!R24</f>
        <v>45582</v>
      </c>
      <c r="S11" s="40">
        <f>Calendar!S24</f>
        <v>45583</v>
      </c>
      <c r="T11" s="40">
        <f>Calendar!T24</f>
        <v>45584</v>
      </c>
      <c r="U11" s="40">
        <f>Calendar!U24</f>
        <v>45585</v>
      </c>
      <c r="V11" s="40">
        <f>Calendar!V24</f>
        <v>45586</v>
      </c>
      <c r="W11" s="40">
        <f>Calendar!W24</f>
        <v>45587</v>
      </c>
      <c r="X11" s="40">
        <f>Calendar!X24</f>
        <v>45588</v>
      </c>
      <c r="Y11" s="40">
        <f>Calendar!Y24</f>
        <v>45589</v>
      </c>
      <c r="Z11" s="40">
        <f>Calendar!Z24</f>
        <v>45590</v>
      </c>
      <c r="AA11" s="40">
        <f>Calendar!AA24</f>
        <v>45591</v>
      </c>
      <c r="AB11" s="40">
        <f>Calendar!AB24</f>
        <v>45592</v>
      </c>
      <c r="AC11" s="40">
        <f>Calendar!AC24</f>
        <v>45593</v>
      </c>
      <c r="AD11" s="40">
        <f>Calendar!AD24</f>
        <v>45594</v>
      </c>
      <c r="AE11" s="40">
        <f>Calendar!AE24</f>
        <v>45595</v>
      </c>
      <c r="AF11" s="40">
        <f>Calendar!AF24</f>
        <v>45596</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77"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0E0086-0014-4F01-A56E-00CA00CE004E}">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6200EF-0055-4AB9-8CEE-004500B80037}">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8C00DF-0062-4B69-A4F7-003500AC009C}">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880089-005B-4139-A121-00C000A800E5}">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9F0038-0063-4868-BF46-00DD00530029}">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6F0037-00FB-4FD3-B1C7-000C007D001B}">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B3009D-0093-4DCE-A2C1-00B4006C00A7}">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E300FD-00A8-48B9-BCC7-001F005E003B}">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590003-0046-403E-A1DF-000D00DA00FB}">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B20005-0065-440A-B5A5-002E000F00C3}">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890053-0060-434D-9ACE-00C300BA00D1}">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15005B-00FB-4F1A-BD8C-00FE007200BE}">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72006D-007C-44AE-956B-0079006800D5}">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D20047-000E-4301-8E74-0008009B008B}">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29009E-00C5-476B-B238-0072000A00C8}">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6D0066-00FC-4A97-9DB5-00A1009C0037}">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E60085-00ED-4E5B-9701-008000DF0065}">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64005C-00C3-4A9C-BCB0-007C008E0089}">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2.72656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124</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Calendar!B25</f>
        <v>45597</v>
      </c>
      <c r="C10" s="39">
        <f>Calendar!C25</f>
        <v>45598</v>
      </c>
      <c r="D10" s="39">
        <f>Calendar!D25</f>
        <v>45599</v>
      </c>
      <c r="E10" s="39">
        <f>Calendar!E25</f>
        <v>45600</v>
      </c>
      <c r="F10" s="39">
        <f>Calendar!F25</f>
        <v>45601</v>
      </c>
      <c r="G10" s="39">
        <f>Calendar!G25</f>
        <v>45602</v>
      </c>
      <c r="H10" s="39">
        <f>Calendar!H25</f>
        <v>45603</v>
      </c>
      <c r="I10" s="39">
        <f>Calendar!I25</f>
        <v>45604</v>
      </c>
      <c r="J10" s="39">
        <f>Calendar!J25</f>
        <v>45605</v>
      </c>
      <c r="K10" s="39">
        <f>Calendar!K25</f>
        <v>45606</v>
      </c>
      <c r="L10" s="39">
        <f>Calendar!L25</f>
        <v>45607</v>
      </c>
      <c r="M10" s="39">
        <f>Calendar!M25</f>
        <v>45608</v>
      </c>
      <c r="N10" s="39">
        <f>Calendar!N25</f>
        <v>45609</v>
      </c>
      <c r="O10" s="39">
        <f>Calendar!O25</f>
        <v>45610</v>
      </c>
      <c r="P10" s="39">
        <f>Calendar!P25</f>
        <v>45611</v>
      </c>
      <c r="Q10" s="39">
        <f>Calendar!Q25</f>
        <v>45612</v>
      </c>
      <c r="R10" s="39">
        <f>Calendar!R25</f>
        <v>45613</v>
      </c>
      <c r="S10" s="39">
        <f>Calendar!S25</f>
        <v>45614</v>
      </c>
      <c r="T10" s="39">
        <f>Calendar!T25</f>
        <v>45615</v>
      </c>
      <c r="U10" s="39">
        <f>Calendar!U25</f>
        <v>45616</v>
      </c>
      <c r="V10" s="39">
        <f>Calendar!V25</f>
        <v>45617</v>
      </c>
      <c r="W10" s="39">
        <f>Calendar!W25</f>
        <v>45618</v>
      </c>
      <c r="X10" s="39">
        <f>Calendar!X25</f>
        <v>45619</v>
      </c>
      <c r="Y10" s="39">
        <f>Calendar!Y25</f>
        <v>45620</v>
      </c>
      <c r="Z10" s="39">
        <f>Calendar!Z25</f>
        <v>45621</v>
      </c>
      <c r="AA10" s="39">
        <f>Calendar!AA25</f>
        <v>45622</v>
      </c>
      <c r="AB10" s="39">
        <f>Calendar!AB25</f>
        <v>45623</v>
      </c>
      <c r="AC10" s="39">
        <f>Calendar!AC25</f>
        <v>45624</v>
      </c>
      <c r="AD10" s="39">
        <f>Calendar!AD25</f>
        <v>45625</v>
      </c>
      <c r="AE10" s="39">
        <f>Calendar!AE25</f>
        <v>45626</v>
      </c>
      <c r="AF10" s="39" t="str">
        <f>Calendar!AF25</f>
        <v/>
      </c>
      <c r="AG10" s="135" t="s">
        <v>96</v>
      </c>
      <c r="AH10" s="135" t="s">
        <v>97</v>
      </c>
    </row>
    <row r="11" spans="1:45" x14ac:dyDescent="0.75">
      <c r="A11" s="35" t="s">
        <v>98</v>
      </c>
      <c r="B11" s="40">
        <f>Calendar!B26</f>
        <v>45597</v>
      </c>
      <c r="C11" s="40">
        <f>Calendar!C26</f>
        <v>45598</v>
      </c>
      <c r="D11" s="40">
        <f>Calendar!D26</f>
        <v>45599</v>
      </c>
      <c r="E11" s="40">
        <f>Calendar!E26</f>
        <v>45600</v>
      </c>
      <c r="F11" s="40">
        <f>Calendar!F26</f>
        <v>45601</v>
      </c>
      <c r="G11" s="40">
        <f>Calendar!G26</f>
        <v>45602</v>
      </c>
      <c r="H11" s="40">
        <f>Calendar!H26</f>
        <v>45603</v>
      </c>
      <c r="I11" s="40">
        <f>Calendar!I26</f>
        <v>45604</v>
      </c>
      <c r="J11" s="40">
        <f>Calendar!J26</f>
        <v>45605</v>
      </c>
      <c r="K11" s="40">
        <f>Calendar!K26</f>
        <v>45606</v>
      </c>
      <c r="L11" s="40">
        <f>Calendar!L26</f>
        <v>45607</v>
      </c>
      <c r="M11" s="40">
        <f>Calendar!M26</f>
        <v>45608</v>
      </c>
      <c r="N11" s="40">
        <f>Calendar!N26</f>
        <v>45609</v>
      </c>
      <c r="O11" s="40">
        <f>Calendar!O26</f>
        <v>45610</v>
      </c>
      <c r="P11" s="40">
        <f>Calendar!P26</f>
        <v>45611</v>
      </c>
      <c r="Q11" s="40">
        <f>Calendar!Q26</f>
        <v>45612</v>
      </c>
      <c r="R11" s="40">
        <f>Calendar!R26</f>
        <v>45613</v>
      </c>
      <c r="S11" s="40">
        <f>Calendar!S26</f>
        <v>45614</v>
      </c>
      <c r="T11" s="40">
        <f>Calendar!T26</f>
        <v>45615</v>
      </c>
      <c r="U11" s="40">
        <f>Calendar!U26</f>
        <v>45616</v>
      </c>
      <c r="V11" s="40">
        <f>Calendar!V26</f>
        <v>45617</v>
      </c>
      <c r="W11" s="40">
        <f>Calendar!W26</f>
        <v>45618</v>
      </c>
      <c r="X11" s="40">
        <f>Calendar!X26</f>
        <v>45619</v>
      </c>
      <c r="Y11" s="40">
        <f>Calendar!Y26</f>
        <v>45620</v>
      </c>
      <c r="Z11" s="40">
        <f>Calendar!Z26</f>
        <v>45621</v>
      </c>
      <c r="AA11" s="40">
        <f>Calendar!AA26</f>
        <v>45622</v>
      </c>
      <c r="AB11" s="40">
        <f>Calendar!AB26</f>
        <v>45623</v>
      </c>
      <c r="AC11" s="40">
        <f>Calendar!AC26</f>
        <v>45624</v>
      </c>
      <c r="AD11" s="40">
        <f>Calendar!AD26</f>
        <v>45625</v>
      </c>
      <c r="AE11" s="40">
        <f>Calendar!AE26</f>
        <v>45626</v>
      </c>
      <c r="AF11" s="40" t="str">
        <f>Calendar!AF26</f>
        <v/>
      </c>
      <c r="AG11" s="136"/>
      <c r="AH11" s="136"/>
    </row>
    <row r="12" spans="1:4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65">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65">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65">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65">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65">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65">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65">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65">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65">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65">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58"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6500B9-0082-4C00-8C91-001B000400B4}">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B000A3-00FE-4927-A774-007900390061}">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B1008C-0096-42E3-93D1-003A001F008C}">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D200C3-004C-441E-822B-00EA00060065}">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C200B6-00D7-4860-915B-001E00DE0050}">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BA00E8-0022-4D2E-9D1D-007F002F0011}">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1D00D6-006F-4BB8-B6D5-00E300220042}">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5D0066-00D9-4C0C-A331-001600C00075}">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6D00DA-0064-435C-AADD-00AE008400B7}">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BD007C-008D-457B-B570-00A500590094}">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440085-00B8-4ECF-8C5B-00E2005F00AF}">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2B00E2-003E-4C74-9A21-00D8009B0078}">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88008B-001D-42F4-839A-0043009000C2}">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6C00AF-00C7-4BBD-8DB7-004A00300076}">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C3003A-0059-4F4A-B6E2-00D400920026}">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120093-002A-4950-A50A-0048001200F4}">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6B0037-00BC-4EF4-8D6F-003100D700BA}">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6F0017-000C-4548-9762-005D008100ED}">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6"/>
    <outlinePr summaryBelow="0"/>
    <pageSetUpPr fitToPage="1"/>
  </sheetPr>
  <dimension ref="A1:AS59"/>
  <sheetViews>
    <sheetView showGridLines="0" workbookViewId="0">
      <selection activeCell="R13" sqref="R13"/>
    </sheetView>
  </sheetViews>
  <sheetFormatPr baseColWidth="10" defaultColWidth="11.40625" defaultRowHeight="14.75" outlineLevelRow="1" x14ac:dyDescent="0.75"/>
  <cols>
    <col min="1" max="1" width="22.40625" style="1" customWidth="1"/>
    <col min="2" max="32" width="6.26953125" style="1" customWidth="1"/>
    <col min="33" max="41" width="11.40625" style="1"/>
    <col min="42" max="42" width="52" style="1" customWidth="1"/>
    <col min="43" max="16384" width="11.40625" style="1"/>
  </cols>
  <sheetData>
    <row r="1" spans="1:45" ht="16" x14ac:dyDescent="0.75">
      <c r="A1" s="164" t="s">
        <v>43</v>
      </c>
      <c r="B1" s="164"/>
      <c r="C1" s="164"/>
      <c r="D1" s="164"/>
      <c r="E1" s="164"/>
      <c r="F1" s="164"/>
      <c r="G1" s="164"/>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125</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Calendar!B27</f>
        <v>45627</v>
      </c>
      <c r="C10" s="39">
        <f>Calendar!C27</f>
        <v>45628</v>
      </c>
      <c r="D10" s="39">
        <f>Calendar!D27</f>
        <v>45629</v>
      </c>
      <c r="E10" s="39">
        <f>Calendar!E27</f>
        <v>45630</v>
      </c>
      <c r="F10" s="39">
        <f>Calendar!F27</f>
        <v>45631</v>
      </c>
      <c r="G10" s="39">
        <f>Calendar!G27</f>
        <v>45632</v>
      </c>
      <c r="H10" s="39">
        <f>Calendar!H27</f>
        <v>45633</v>
      </c>
      <c r="I10" s="39">
        <f>Calendar!I27</f>
        <v>45634</v>
      </c>
      <c r="J10" s="39">
        <f>Calendar!J27</f>
        <v>45635</v>
      </c>
      <c r="K10" s="39">
        <f>Calendar!K27</f>
        <v>45636</v>
      </c>
      <c r="L10" s="39">
        <f>Calendar!L27</f>
        <v>45637</v>
      </c>
      <c r="M10" s="39">
        <f>Calendar!M27</f>
        <v>45638</v>
      </c>
      <c r="N10" s="39">
        <f>Calendar!N27</f>
        <v>45639</v>
      </c>
      <c r="O10" s="39">
        <f>Calendar!O27</f>
        <v>45640</v>
      </c>
      <c r="P10" s="39">
        <f>Calendar!P27</f>
        <v>45641</v>
      </c>
      <c r="Q10" s="39">
        <f>Calendar!Q27</f>
        <v>45642</v>
      </c>
      <c r="R10" s="39">
        <f>Calendar!R27</f>
        <v>45643</v>
      </c>
      <c r="S10" s="39">
        <f>Calendar!S27</f>
        <v>45644</v>
      </c>
      <c r="T10" s="39">
        <f>Calendar!T27</f>
        <v>45645</v>
      </c>
      <c r="U10" s="39">
        <f>Calendar!U27</f>
        <v>45646</v>
      </c>
      <c r="V10" s="39">
        <f>Calendar!V27</f>
        <v>45647</v>
      </c>
      <c r="W10" s="39">
        <f>Calendar!W27</f>
        <v>45648</v>
      </c>
      <c r="X10" s="39">
        <f>Calendar!X27</f>
        <v>45649</v>
      </c>
      <c r="Y10" s="39">
        <f>Calendar!Y27</f>
        <v>45650</v>
      </c>
      <c r="Z10" s="39">
        <f>Calendar!Z27</f>
        <v>45651</v>
      </c>
      <c r="AA10" s="39">
        <f>Calendar!AA27</f>
        <v>45652</v>
      </c>
      <c r="AB10" s="39">
        <f>Calendar!AB27</f>
        <v>45653</v>
      </c>
      <c r="AC10" s="39">
        <f>Calendar!AC27</f>
        <v>45654</v>
      </c>
      <c r="AD10" s="39">
        <f>Calendar!AD27</f>
        <v>45655</v>
      </c>
      <c r="AE10" s="39">
        <f>Calendar!AE27</f>
        <v>45656</v>
      </c>
      <c r="AF10" s="39">
        <f>Calendar!AF27</f>
        <v>45657</v>
      </c>
      <c r="AG10" s="135" t="s">
        <v>96</v>
      </c>
      <c r="AH10" s="135" t="s">
        <v>97</v>
      </c>
    </row>
    <row r="11" spans="1:45" x14ac:dyDescent="0.75">
      <c r="A11" s="35" t="s">
        <v>98</v>
      </c>
      <c r="B11" s="40">
        <f>Calendar!B28</f>
        <v>45627</v>
      </c>
      <c r="C11" s="40">
        <f>Calendar!C28</f>
        <v>45628</v>
      </c>
      <c r="D11" s="40">
        <f>Calendar!D28</f>
        <v>45629</v>
      </c>
      <c r="E11" s="40">
        <f>Calendar!E28</f>
        <v>45630</v>
      </c>
      <c r="F11" s="40">
        <f>Calendar!F28</f>
        <v>45631</v>
      </c>
      <c r="G11" s="40">
        <f>Calendar!G28</f>
        <v>45632</v>
      </c>
      <c r="H11" s="40">
        <f>Calendar!H28</f>
        <v>45633</v>
      </c>
      <c r="I11" s="40">
        <f>Calendar!I28</f>
        <v>45634</v>
      </c>
      <c r="J11" s="40">
        <f>Calendar!J28</f>
        <v>45635</v>
      </c>
      <c r="K11" s="40">
        <f>Calendar!K28</f>
        <v>45636</v>
      </c>
      <c r="L11" s="40">
        <f>Calendar!L28</f>
        <v>45637</v>
      </c>
      <c r="M11" s="40">
        <f>Calendar!M28</f>
        <v>45638</v>
      </c>
      <c r="N11" s="40">
        <f>Calendar!N28</f>
        <v>45639</v>
      </c>
      <c r="O11" s="40">
        <f>Calendar!O28</f>
        <v>45640</v>
      </c>
      <c r="P11" s="40">
        <f>Calendar!P28</f>
        <v>45641</v>
      </c>
      <c r="Q11" s="40">
        <f>Calendar!Q28</f>
        <v>45642</v>
      </c>
      <c r="R11" s="40">
        <f>Calendar!R28</f>
        <v>45643</v>
      </c>
      <c r="S11" s="40">
        <f>Calendar!S28</f>
        <v>45644</v>
      </c>
      <c r="T11" s="40">
        <f>Calendar!T28</f>
        <v>45645</v>
      </c>
      <c r="U11" s="40">
        <f>Calendar!U28</f>
        <v>45646</v>
      </c>
      <c r="V11" s="40">
        <f>Calendar!V28</f>
        <v>45647</v>
      </c>
      <c r="W11" s="40">
        <f>Calendar!W28</f>
        <v>45648</v>
      </c>
      <c r="X11" s="40">
        <f>Calendar!X28</f>
        <v>45649</v>
      </c>
      <c r="Y11" s="40">
        <f>Calendar!Y28</f>
        <v>45650</v>
      </c>
      <c r="Z11" s="40">
        <f>Calendar!Z28</f>
        <v>45651</v>
      </c>
      <c r="AA11" s="40">
        <f>Calendar!AA28</f>
        <v>45652</v>
      </c>
      <c r="AB11" s="40">
        <f>Calendar!AB28</f>
        <v>45653</v>
      </c>
      <c r="AC11" s="40">
        <f>Calendar!AC28</f>
        <v>45654</v>
      </c>
      <c r="AD11" s="40">
        <f>Calendar!AD28</f>
        <v>45655</v>
      </c>
      <c r="AE11" s="40">
        <f>Calendar!AE28</f>
        <v>45656</v>
      </c>
      <c r="AF11" s="40">
        <f>Calendar!AF28</f>
        <v>45657</v>
      </c>
      <c r="AG11" s="136"/>
      <c r="AH11" s="136"/>
    </row>
    <row r="12" spans="1:4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65">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65">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65">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65">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65">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65">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65">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65">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65">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65">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39"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D80013-0033-401E-B2C4-00A000F400B0}">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ED006A-00BD-4E00-9CED-00860044000A}">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7200F6-00AF-4ED3-A30F-009800C7003F}">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AA0016-0007-4CF9-98C3-005B005B009A}">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F400F1-00BD-4FE9-B24D-00AA00B600FB}">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7400EF-005D-4735-B09C-00F300770001}">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D00069-00F2-4836-8B5A-00FB00870024}">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C600F0-00C4-41CB-AF50-00AE00C4004D}">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5A0058-00D0-4758-A056-00DF009B007A}">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CC00F1-004B-45A8-AB08-005C004B0048}">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2B00DA-002D-4CDE-820B-00C300EC00D3}">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C70083-0062-4D4D-A031-0072008800F1}">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7B00B0-0083-4133-B831-002B006300FD}">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2A0042-00E9-4757-A33A-00F8000C00CE}">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2400E0-000E-4833-963C-0034000600D6}">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B200AB-0065-4BB4-A90B-00E100520096}">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280077-00B8-485A-A528-000800D600C8}">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2F0046-00E1-4659-9E7F-009F006F00C4}">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A1:AL44"/>
  <sheetViews>
    <sheetView showGridLines="0" tabSelected="1" topLeftCell="H1" workbookViewId="0">
      <selection activeCell="Q29" sqref="Q29"/>
    </sheetView>
  </sheetViews>
  <sheetFormatPr baseColWidth="10" defaultColWidth="11.40625" defaultRowHeight="14.75" outlineLevelRow="1" x14ac:dyDescent="0.75"/>
  <cols>
    <col min="1" max="1" width="21" style="1" customWidth="1"/>
    <col min="2" max="2" width="10.1328125" style="1" bestFit="1" customWidth="1"/>
    <col min="3" max="3" width="6.7265625" style="1" bestFit="1" customWidth="1"/>
    <col min="4" max="14" width="6.26953125" style="1" customWidth="1"/>
    <col min="15" max="15" width="9.26953125" style="1" bestFit="1" customWidth="1"/>
    <col min="16" max="16" width="7.7265625" style="1" bestFit="1" customWidth="1"/>
    <col min="17" max="17" width="16.7265625" style="1" bestFit="1" customWidth="1"/>
    <col min="18" max="18" width="12.40625" style="1" customWidth="1"/>
    <col min="19" max="19" width="8.40625" style="1" bestFit="1" customWidth="1"/>
    <col min="20" max="25" width="6.26953125" style="1" customWidth="1"/>
    <col min="26" max="26" width="5.86328125" style="19" customWidth="1"/>
    <col min="27" max="27" width="7.54296875" style="19" customWidth="1"/>
    <col min="28" max="28" width="8.1328125" style="19" customWidth="1"/>
    <col min="29" max="34" width="11.40625" style="1"/>
    <col min="35" max="35" width="52" style="1" customWidth="1"/>
    <col min="36" max="16384" width="11.40625" style="1"/>
  </cols>
  <sheetData>
    <row r="1" spans="1:38" x14ac:dyDescent="0.75">
      <c r="A1" s="128" t="s">
        <v>43</v>
      </c>
      <c r="B1" s="128"/>
      <c r="C1" s="128"/>
      <c r="D1" s="128"/>
      <c r="E1" s="128"/>
      <c r="F1" s="128"/>
      <c r="G1" s="128"/>
    </row>
    <row r="3" spans="1:38" x14ac:dyDescent="0.75">
      <c r="A3" s="129" t="s">
        <v>47</v>
      </c>
      <c r="B3" s="129"/>
      <c r="C3" s="129"/>
      <c r="D3" s="130">
        <f>'Start Data'!B7</f>
        <v>0</v>
      </c>
      <c r="E3" s="130"/>
      <c r="F3" s="130"/>
      <c r="G3" s="130"/>
      <c r="O3" s="131" t="s">
        <v>46</v>
      </c>
      <c r="P3" s="131"/>
      <c r="Q3" s="105">
        <f>'Start Data'!B4</f>
        <v>2024</v>
      </c>
    </row>
    <row r="4" spans="1:38" x14ac:dyDescent="0.75">
      <c r="A4" s="129" t="s">
        <v>49</v>
      </c>
      <c r="B4" s="129"/>
      <c r="C4" s="129"/>
      <c r="D4" s="130">
        <f>'Start Data'!B8</f>
        <v>0</v>
      </c>
      <c r="E4" s="130"/>
      <c r="F4" s="130"/>
      <c r="G4" s="130"/>
      <c r="O4" s="165"/>
      <c r="P4" s="165"/>
      <c r="Q4" s="106"/>
      <c r="R4" s="106"/>
      <c r="S4" s="106"/>
    </row>
    <row r="5" spans="1:38" x14ac:dyDescent="0.75">
      <c r="A5" s="129" t="s">
        <v>50</v>
      </c>
      <c r="B5" s="129"/>
      <c r="C5" s="129"/>
      <c r="D5" s="130">
        <f>'Start Data'!B9</f>
        <v>0</v>
      </c>
      <c r="E5" s="130"/>
      <c r="F5" s="130"/>
      <c r="G5" s="130"/>
    </row>
    <row r="6" spans="1:38" ht="14.45" customHeight="1" x14ac:dyDescent="0.75">
      <c r="A6" s="129" t="s">
        <v>51</v>
      </c>
      <c r="B6" s="129"/>
      <c r="C6" s="129"/>
      <c r="D6" s="130">
        <f>'Start Data'!B10</f>
        <v>0</v>
      </c>
      <c r="E6" s="130"/>
      <c r="F6" s="130"/>
      <c r="G6" s="130"/>
      <c r="J6" s="166" t="s">
        <v>126</v>
      </c>
      <c r="K6" s="166"/>
      <c r="L6" s="166"/>
      <c r="M6" s="166"/>
      <c r="N6" s="167"/>
      <c r="O6" s="66">
        <f>'Start Data'!B17</f>
        <v>0</v>
      </c>
    </row>
    <row r="7" spans="1:38" x14ac:dyDescent="0.75">
      <c r="A7" s="129" t="s">
        <v>54</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67"/>
      <c r="AA7" s="67"/>
      <c r="AB7" s="67"/>
      <c r="AC7" s="36"/>
      <c r="AD7" s="36"/>
      <c r="AE7" s="36"/>
      <c r="AF7" s="36"/>
      <c r="AG7" s="36"/>
      <c r="AH7" s="36"/>
      <c r="AI7" s="36"/>
      <c r="AJ7" s="62"/>
      <c r="AK7" s="62"/>
      <c r="AL7" s="62"/>
    </row>
    <row r="8" spans="1:38" x14ac:dyDescent="0.75">
      <c r="A8" s="129" t="s">
        <v>127</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62"/>
      <c r="AK8" s="62"/>
      <c r="AL8" s="62"/>
    </row>
    <row r="9" spans="1:38" x14ac:dyDescent="0.75">
      <c r="A9" s="68"/>
      <c r="B9" s="68"/>
      <c r="C9" s="68"/>
      <c r="D9" s="58"/>
      <c r="E9" s="58"/>
      <c r="F9" s="58"/>
      <c r="G9" s="58"/>
      <c r="H9" s="36"/>
      <c r="I9" s="36"/>
      <c r="J9" s="36"/>
      <c r="K9" s="36"/>
      <c r="L9" s="36"/>
      <c r="M9" s="36"/>
      <c r="N9" s="36"/>
      <c r="O9" s="36"/>
      <c r="P9" s="36"/>
      <c r="Q9" s="36"/>
      <c r="R9" s="36"/>
      <c r="S9" s="36"/>
      <c r="T9" s="36"/>
      <c r="U9" s="36"/>
      <c r="V9" s="36"/>
      <c r="W9" s="36"/>
      <c r="X9" s="36"/>
      <c r="Y9" s="36"/>
      <c r="Z9" s="67"/>
      <c r="AA9" s="67"/>
      <c r="AB9" s="67"/>
      <c r="AC9" s="36"/>
      <c r="AD9" s="36"/>
      <c r="AE9" s="36"/>
      <c r="AF9" s="36"/>
      <c r="AG9" s="36"/>
      <c r="AH9" s="36"/>
      <c r="AI9" s="36"/>
      <c r="AJ9" s="62"/>
      <c r="AK9" s="62"/>
      <c r="AL9" s="62"/>
    </row>
    <row r="10" spans="1:38" x14ac:dyDescent="0.75">
      <c r="A10" s="68"/>
      <c r="B10" s="68"/>
      <c r="C10" s="68"/>
      <c r="D10" s="58"/>
      <c r="E10" s="58"/>
      <c r="F10" s="58"/>
      <c r="G10" s="58"/>
      <c r="H10" s="36"/>
      <c r="I10" s="36"/>
      <c r="J10" s="36"/>
      <c r="K10" s="36"/>
      <c r="L10" s="36"/>
      <c r="M10" s="36"/>
      <c r="N10" s="36"/>
      <c r="O10" s="36"/>
      <c r="P10" s="36"/>
      <c r="Q10" s="36"/>
      <c r="R10" s="36"/>
      <c r="S10" s="36"/>
      <c r="T10" s="36"/>
      <c r="U10" s="36"/>
      <c r="V10" s="36"/>
      <c r="W10" s="36"/>
      <c r="X10" s="36"/>
      <c r="Y10" s="36"/>
      <c r="Z10" s="67"/>
      <c r="AA10" s="67"/>
      <c r="AB10" s="67"/>
      <c r="AC10" s="36"/>
      <c r="AD10" s="36"/>
      <c r="AE10" s="36"/>
      <c r="AF10" s="36"/>
      <c r="AG10" s="36"/>
      <c r="AH10" s="36"/>
      <c r="AI10" s="36"/>
      <c r="AJ10" s="62"/>
      <c r="AK10" s="62"/>
      <c r="AL10" s="62"/>
    </row>
    <row r="11" spans="1:38" ht="29.5" x14ac:dyDescent="0.75">
      <c r="A11" s="41" t="s">
        <v>99</v>
      </c>
      <c r="B11" s="69">
        <f>DATE($Q$3,1,1)</f>
        <v>45292</v>
      </c>
      <c r="C11" s="69">
        <f>DATE($Q$3,2,1)</f>
        <v>45323</v>
      </c>
      <c r="D11" s="69">
        <f>DATE($Q$3,3,1)</f>
        <v>45352</v>
      </c>
      <c r="E11" s="69">
        <f>DATE($Q$3,4,1)</f>
        <v>45383</v>
      </c>
      <c r="F11" s="69">
        <f>DATE($Q$3,5,1)</f>
        <v>45413</v>
      </c>
      <c r="G11" s="69">
        <f>DATE($Q$3,6,1)</f>
        <v>45444</v>
      </c>
      <c r="H11" s="69">
        <f>DATE($Q$3,7,1)</f>
        <v>45474</v>
      </c>
      <c r="I11" s="69">
        <f>DATE($Q$3,8,1)</f>
        <v>45505</v>
      </c>
      <c r="J11" s="69">
        <f>DATE($Q$3,9,1)</f>
        <v>45536</v>
      </c>
      <c r="K11" s="69">
        <f>DATE($Q$3,10,1)</f>
        <v>45566</v>
      </c>
      <c r="L11" s="69">
        <f>DATE($Q$3,11,1)</f>
        <v>45597</v>
      </c>
      <c r="M11" s="69">
        <f>DATE($Q$3,12,31)</f>
        <v>45657</v>
      </c>
      <c r="N11" s="70" t="s">
        <v>96</v>
      </c>
      <c r="O11" s="70" t="s">
        <v>128</v>
      </c>
      <c r="Q11" s="70" t="s">
        <v>182</v>
      </c>
      <c r="R11" s="70" t="s">
        <v>176</v>
      </c>
      <c r="S11" s="70" t="s">
        <v>177</v>
      </c>
      <c r="Z11" s="1"/>
      <c r="AA11" s="1"/>
      <c r="AB11" s="1"/>
    </row>
    <row r="12" spans="1:38" x14ac:dyDescent="0.75">
      <c r="A12" s="44" t="str">
        <f>'Start Data'!A27</f>
        <v>WP 1</v>
      </c>
      <c r="B12" s="44">
        <f>January!AG13</f>
        <v>0</v>
      </c>
      <c r="C12" s="44">
        <f>February!AG13</f>
        <v>0</v>
      </c>
      <c r="D12" s="44">
        <f>March!AG13</f>
        <v>0</v>
      </c>
      <c r="E12" s="44">
        <f>April!AG13</f>
        <v>0</v>
      </c>
      <c r="F12" s="44">
        <f>May!AG13</f>
        <v>0</v>
      </c>
      <c r="G12" s="44">
        <f>June!AG13</f>
        <v>0</v>
      </c>
      <c r="H12" s="44">
        <f>July!AG13</f>
        <v>0</v>
      </c>
      <c r="I12" s="44">
        <f>August!AG13</f>
        <v>0</v>
      </c>
      <c r="J12" s="44">
        <f>September!AG13</f>
        <v>0</v>
      </c>
      <c r="K12" s="44">
        <f>October!AG13</f>
        <v>0</v>
      </c>
      <c r="L12" s="44">
        <f>November!AG13</f>
        <v>0</v>
      </c>
      <c r="M12" s="44">
        <f>December!AG13</f>
        <v>0</v>
      </c>
      <c r="N12" s="66">
        <f t="shared" ref="N12:N32" si="0">SUM(B12:M12)</f>
        <v>0</v>
      </c>
      <c r="O12" s="30" t="str">
        <f>IFERROR(N12/$O$6,"")</f>
        <v/>
      </c>
      <c r="Q12" s="30" t="str">
        <f>IFERROR(O12/215*12,"")</f>
        <v/>
      </c>
      <c r="R12" s="30">
        <f>'Start Data'!H27</f>
        <v>0</v>
      </c>
      <c r="S12" s="30" t="str">
        <f>IFERROR(R12-Q12,"")</f>
        <v/>
      </c>
      <c r="Z12" s="1"/>
      <c r="AA12" s="1"/>
      <c r="AB12" s="1"/>
    </row>
    <row r="13" spans="1:38" x14ac:dyDescent="0.75">
      <c r="A13" s="44" t="str">
        <f>'Start Data'!A28</f>
        <v>WP 2</v>
      </c>
      <c r="B13" s="44">
        <f>January!AG14</f>
        <v>0</v>
      </c>
      <c r="C13" s="44">
        <f>February!AG14</f>
        <v>0</v>
      </c>
      <c r="D13" s="44">
        <f>March!AG14</f>
        <v>0</v>
      </c>
      <c r="E13" s="44">
        <f>April!AG14</f>
        <v>0</v>
      </c>
      <c r="F13" s="44">
        <f>May!AG14</f>
        <v>0</v>
      </c>
      <c r="G13" s="44">
        <f>June!AG14</f>
        <v>0</v>
      </c>
      <c r="H13" s="44">
        <f>July!AG14</f>
        <v>0</v>
      </c>
      <c r="I13" s="44">
        <f>August!AG14</f>
        <v>0</v>
      </c>
      <c r="J13" s="44">
        <f>September!AG14</f>
        <v>0</v>
      </c>
      <c r="K13" s="44">
        <f>October!AG14</f>
        <v>0</v>
      </c>
      <c r="L13" s="44">
        <f>November!AG14</f>
        <v>0</v>
      </c>
      <c r="M13" s="44">
        <f>December!AG14</f>
        <v>0</v>
      </c>
      <c r="N13" s="66">
        <f t="shared" si="0"/>
        <v>0</v>
      </c>
      <c r="O13" s="30" t="str">
        <f t="shared" ref="O13:O26" si="1">IFERROR(N13/$O$6,"")</f>
        <v/>
      </c>
      <c r="Q13" s="30" t="str">
        <f t="shared" ref="Q13:Q26" si="2">IFERROR(O13/215*12,"")</f>
        <v/>
      </c>
      <c r="R13" s="30">
        <f>'Start Data'!H28</f>
        <v>0</v>
      </c>
      <c r="S13" s="30" t="str">
        <f t="shared" ref="S13:S26" si="3">IFERROR(R13-Q13,"")</f>
        <v/>
      </c>
      <c r="Z13" s="1"/>
      <c r="AA13" s="1"/>
      <c r="AB13" s="1"/>
    </row>
    <row r="14" spans="1:38" x14ac:dyDescent="0.75">
      <c r="A14" s="44" t="str">
        <f>'Start Data'!A29</f>
        <v>WP 3</v>
      </c>
      <c r="B14" s="44">
        <f>January!AG15</f>
        <v>0</v>
      </c>
      <c r="C14" s="44">
        <f>February!AG15</f>
        <v>0</v>
      </c>
      <c r="D14" s="44">
        <f>March!AG15</f>
        <v>0</v>
      </c>
      <c r="E14" s="44">
        <f>April!AG15</f>
        <v>0</v>
      </c>
      <c r="F14" s="44">
        <f>May!AG15</f>
        <v>0</v>
      </c>
      <c r="G14" s="44">
        <f>June!AG15</f>
        <v>0</v>
      </c>
      <c r="H14" s="44">
        <f>July!AG15</f>
        <v>0</v>
      </c>
      <c r="I14" s="44">
        <f>August!AG15</f>
        <v>0</v>
      </c>
      <c r="J14" s="44">
        <f>September!AG15</f>
        <v>0</v>
      </c>
      <c r="K14" s="44">
        <f>October!AG15</f>
        <v>0</v>
      </c>
      <c r="L14" s="44">
        <f>November!AG15</f>
        <v>0</v>
      </c>
      <c r="M14" s="44">
        <f>December!AG15</f>
        <v>0</v>
      </c>
      <c r="N14" s="66">
        <f t="shared" si="0"/>
        <v>0</v>
      </c>
      <c r="O14" s="30" t="str">
        <f t="shared" si="1"/>
        <v/>
      </c>
      <c r="Q14" s="30" t="str">
        <f t="shared" si="2"/>
        <v/>
      </c>
      <c r="R14" s="30">
        <f>'Start Data'!H29</f>
        <v>0</v>
      </c>
      <c r="S14" s="30" t="str">
        <f t="shared" si="3"/>
        <v/>
      </c>
      <c r="Z14" s="1"/>
      <c r="AA14" s="1"/>
      <c r="AB14" s="1"/>
    </row>
    <row r="15" spans="1:38" x14ac:dyDescent="0.75">
      <c r="A15" s="44" t="str">
        <f>'Start Data'!A30</f>
        <v>WP 4</v>
      </c>
      <c r="B15" s="44">
        <f>January!AG16</f>
        <v>0</v>
      </c>
      <c r="C15" s="44">
        <f>February!AG16</f>
        <v>0</v>
      </c>
      <c r="D15" s="44">
        <f>March!AG16</f>
        <v>0</v>
      </c>
      <c r="E15" s="44">
        <f>April!AG16</f>
        <v>0</v>
      </c>
      <c r="F15" s="44">
        <f>May!AG16</f>
        <v>0</v>
      </c>
      <c r="G15" s="44">
        <f>June!AG16</f>
        <v>0</v>
      </c>
      <c r="H15" s="44">
        <f>July!AG16</f>
        <v>0</v>
      </c>
      <c r="I15" s="44">
        <f>August!AG16</f>
        <v>0</v>
      </c>
      <c r="J15" s="44">
        <f>September!AG16</f>
        <v>0</v>
      </c>
      <c r="K15" s="44">
        <f>October!AG16</f>
        <v>0</v>
      </c>
      <c r="L15" s="44">
        <f>November!AG16</f>
        <v>0</v>
      </c>
      <c r="M15" s="44">
        <f>December!AG16</f>
        <v>0</v>
      </c>
      <c r="N15" s="66">
        <f t="shared" si="0"/>
        <v>0</v>
      </c>
      <c r="O15" s="30" t="str">
        <f t="shared" si="1"/>
        <v/>
      </c>
      <c r="Q15" s="30" t="str">
        <f t="shared" si="2"/>
        <v/>
      </c>
      <c r="R15" s="30">
        <f>'Start Data'!H30</f>
        <v>0</v>
      </c>
      <c r="S15" s="30" t="str">
        <f t="shared" si="3"/>
        <v/>
      </c>
      <c r="Z15" s="1"/>
      <c r="AA15" s="1"/>
      <c r="AB15" s="1"/>
    </row>
    <row r="16" spans="1:38" collapsed="1" x14ac:dyDescent="0.75">
      <c r="A16" s="44" t="str">
        <f>'Start Data'!A31</f>
        <v>WP 5</v>
      </c>
      <c r="B16" s="44">
        <f>January!AG17</f>
        <v>0</v>
      </c>
      <c r="C16" s="44">
        <f>February!AG17</f>
        <v>0</v>
      </c>
      <c r="D16" s="44">
        <f>March!AG17</f>
        <v>0</v>
      </c>
      <c r="E16" s="44">
        <f>April!AG17</f>
        <v>0</v>
      </c>
      <c r="F16" s="44">
        <f>May!AG17</f>
        <v>0</v>
      </c>
      <c r="G16" s="44">
        <f>June!AG17</f>
        <v>0</v>
      </c>
      <c r="H16" s="44">
        <f>July!AG17</f>
        <v>0</v>
      </c>
      <c r="I16" s="44">
        <f>August!AG17</f>
        <v>0</v>
      </c>
      <c r="J16" s="44">
        <f>September!AG17</f>
        <v>0</v>
      </c>
      <c r="K16" s="44">
        <f>October!AG17</f>
        <v>0</v>
      </c>
      <c r="L16" s="44">
        <f>November!AG17</f>
        <v>0</v>
      </c>
      <c r="M16" s="44">
        <f>December!AG17</f>
        <v>0</v>
      </c>
      <c r="N16" s="66">
        <f t="shared" si="0"/>
        <v>0</v>
      </c>
      <c r="O16" s="30" t="str">
        <f t="shared" si="1"/>
        <v/>
      </c>
      <c r="Q16" s="30" t="str">
        <f t="shared" si="2"/>
        <v/>
      </c>
      <c r="R16" s="30">
        <f>'Start Data'!H31</f>
        <v>0</v>
      </c>
      <c r="S16" s="30" t="str">
        <f t="shared" si="3"/>
        <v/>
      </c>
      <c r="Z16" s="1"/>
      <c r="AA16" s="1"/>
      <c r="AB16" s="1"/>
    </row>
    <row r="17" spans="1:28" hidden="1" outlineLevel="1" x14ac:dyDescent="0.75">
      <c r="A17" s="44" t="str">
        <f>'Start Data'!A32</f>
        <v>WP 6</v>
      </c>
      <c r="B17" s="44">
        <f>January!AG18</f>
        <v>0</v>
      </c>
      <c r="C17" s="44">
        <f>February!AG18</f>
        <v>0</v>
      </c>
      <c r="D17" s="44">
        <f>March!AG18</f>
        <v>0</v>
      </c>
      <c r="E17" s="44">
        <f>April!AG18</f>
        <v>0</v>
      </c>
      <c r="F17" s="44">
        <f>May!AG18</f>
        <v>0</v>
      </c>
      <c r="G17" s="44">
        <f>June!AG18</f>
        <v>0</v>
      </c>
      <c r="H17" s="44">
        <f>July!AG18</f>
        <v>0</v>
      </c>
      <c r="I17" s="44">
        <f>August!AG18</f>
        <v>0</v>
      </c>
      <c r="J17" s="44">
        <f>September!AG18</f>
        <v>0</v>
      </c>
      <c r="K17" s="44">
        <f>October!AG18</f>
        <v>0</v>
      </c>
      <c r="L17" s="44">
        <f>November!AG18</f>
        <v>0</v>
      </c>
      <c r="M17" s="44">
        <f>December!AG18</f>
        <v>0</v>
      </c>
      <c r="N17" s="66">
        <f t="shared" si="0"/>
        <v>0</v>
      </c>
      <c r="O17" s="30" t="str">
        <f t="shared" si="1"/>
        <v/>
      </c>
      <c r="Q17" s="30" t="str">
        <f t="shared" si="2"/>
        <v/>
      </c>
      <c r="R17" s="30">
        <f>'Start Data'!H32</f>
        <v>0</v>
      </c>
      <c r="S17" s="30" t="str">
        <f t="shared" si="3"/>
        <v/>
      </c>
      <c r="Z17" s="1"/>
      <c r="AA17" s="1"/>
      <c r="AB17" s="1"/>
    </row>
    <row r="18" spans="1:28" hidden="1" outlineLevel="1" x14ac:dyDescent="0.75">
      <c r="A18" s="44" t="str">
        <f>'Start Data'!A33</f>
        <v>WP 7</v>
      </c>
      <c r="B18" s="44">
        <f>January!AG19</f>
        <v>0</v>
      </c>
      <c r="C18" s="44">
        <f>February!AG19</f>
        <v>0</v>
      </c>
      <c r="D18" s="44">
        <f>March!AG19</f>
        <v>0</v>
      </c>
      <c r="E18" s="44">
        <f>April!AG19</f>
        <v>0</v>
      </c>
      <c r="F18" s="44">
        <f>May!AG19</f>
        <v>0</v>
      </c>
      <c r="G18" s="44">
        <f>June!AG19</f>
        <v>0</v>
      </c>
      <c r="H18" s="44">
        <f>July!AG19</f>
        <v>0</v>
      </c>
      <c r="I18" s="44">
        <f>August!AG19</f>
        <v>0</v>
      </c>
      <c r="J18" s="44">
        <f>September!AG19</f>
        <v>0</v>
      </c>
      <c r="K18" s="44">
        <f>October!AG19</f>
        <v>0</v>
      </c>
      <c r="L18" s="44">
        <f>November!AG19</f>
        <v>0</v>
      </c>
      <c r="M18" s="44">
        <f>December!AG19</f>
        <v>0</v>
      </c>
      <c r="N18" s="66">
        <f t="shared" si="0"/>
        <v>0</v>
      </c>
      <c r="O18" s="30" t="str">
        <f t="shared" si="1"/>
        <v/>
      </c>
      <c r="Q18" s="30" t="str">
        <f t="shared" si="2"/>
        <v/>
      </c>
      <c r="R18" s="30">
        <f>'Start Data'!H33</f>
        <v>0</v>
      </c>
      <c r="S18" s="30" t="str">
        <f t="shared" si="3"/>
        <v/>
      </c>
      <c r="Z18" s="1"/>
      <c r="AA18" s="1"/>
      <c r="AB18" s="1"/>
    </row>
    <row r="19" spans="1:28" hidden="1" outlineLevel="1" x14ac:dyDescent="0.75">
      <c r="A19" s="44" t="str">
        <f>'Start Data'!A34</f>
        <v>WP 8</v>
      </c>
      <c r="B19" s="44">
        <f>January!AG20</f>
        <v>0</v>
      </c>
      <c r="C19" s="44">
        <f>February!AG20</f>
        <v>0</v>
      </c>
      <c r="D19" s="44">
        <f>March!AG20</f>
        <v>0</v>
      </c>
      <c r="E19" s="44">
        <f>April!AG20</f>
        <v>0</v>
      </c>
      <c r="F19" s="44">
        <f>May!AG20</f>
        <v>0</v>
      </c>
      <c r="G19" s="44">
        <f>June!AG20</f>
        <v>0</v>
      </c>
      <c r="H19" s="44">
        <f>July!AG20</f>
        <v>0</v>
      </c>
      <c r="I19" s="44">
        <f>August!AG20</f>
        <v>0</v>
      </c>
      <c r="J19" s="44">
        <f>September!AG20</f>
        <v>0</v>
      </c>
      <c r="K19" s="44">
        <f>October!AG20</f>
        <v>0</v>
      </c>
      <c r="L19" s="44">
        <f>November!AG20</f>
        <v>0</v>
      </c>
      <c r="M19" s="44">
        <f>December!AG20</f>
        <v>0</v>
      </c>
      <c r="N19" s="66">
        <f t="shared" si="0"/>
        <v>0</v>
      </c>
      <c r="O19" s="30" t="str">
        <f t="shared" si="1"/>
        <v/>
      </c>
      <c r="Q19" s="30" t="str">
        <f t="shared" si="2"/>
        <v/>
      </c>
      <c r="R19" s="30">
        <f>'Start Data'!H34</f>
        <v>0</v>
      </c>
      <c r="S19" s="30" t="str">
        <f t="shared" si="3"/>
        <v/>
      </c>
      <c r="Z19" s="1"/>
      <c r="AA19" s="1"/>
      <c r="AB19" s="1"/>
    </row>
    <row r="20" spans="1:28" hidden="1" outlineLevel="1" x14ac:dyDescent="0.75">
      <c r="A20" s="44" t="str">
        <f>'Start Data'!A35</f>
        <v>WP 9</v>
      </c>
      <c r="B20" s="44">
        <f>January!AG21</f>
        <v>0</v>
      </c>
      <c r="C20" s="44">
        <f>February!AG21</f>
        <v>0</v>
      </c>
      <c r="D20" s="44">
        <f>March!AG21</f>
        <v>0</v>
      </c>
      <c r="E20" s="44">
        <f>April!AG21</f>
        <v>0</v>
      </c>
      <c r="F20" s="44">
        <f>May!AG21</f>
        <v>0</v>
      </c>
      <c r="G20" s="44">
        <f>June!AG21</f>
        <v>0</v>
      </c>
      <c r="H20" s="44">
        <f>July!AG21</f>
        <v>0</v>
      </c>
      <c r="I20" s="44">
        <f>August!AG21</f>
        <v>0</v>
      </c>
      <c r="J20" s="44">
        <f>September!AG21</f>
        <v>0</v>
      </c>
      <c r="K20" s="44">
        <f>October!AG21</f>
        <v>0</v>
      </c>
      <c r="L20" s="44">
        <f>November!AG21</f>
        <v>0</v>
      </c>
      <c r="M20" s="44">
        <f>December!AG21</f>
        <v>0</v>
      </c>
      <c r="N20" s="66">
        <f t="shared" si="0"/>
        <v>0</v>
      </c>
      <c r="O20" s="30" t="str">
        <f t="shared" si="1"/>
        <v/>
      </c>
      <c r="Q20" s="30" t="str">
        <f t="shared" si="2"/>
        <v/>
      </c>
      <c r="R20" s="30">
        <f>'Start Data'!H35</f>
        <v>0</v>
      </c>
      <c r="S20" s="30" t="str">
        <f t="shared" si="3"/>
        <v/>
      </c>
      <c r="Z20" s="1"/>
      <c r="AA20" s="1"/>
      <c r="AB20" s="1"/>
    </row>
    <row r="21" spans="1:28" hidden="1" outlineLevel="1" x14ac:dyDescent="0.75">
      <c r="A21" s="44" t="str">
        <f>'Start Data'!A36</f>
        <v>WP 10</v>
      </c>
      <c r="B21" s="44">
        <f>January!AG22</f>
        <v>0</v>
      </c>
      <c r="C21" s="44">
        <f>February!AG22</f>
        <v>0</v>
      </c>
      <c r="D21" s="44">
        <f>March!AG22</f>
        <v>0</v>
      </c>
      <c r="E21" s="44">
        <f>April!AG22</f>
        <v>0</v>
      </c>
      <c r="F21" s="44">
        <f>May!AG22</f>
        <v>0</v>
      </c>
      <c r="G21" s="44">
        <f>June!AG22</f>
        <v>0</v>
      </c>
      <c r="H21" s="44">
        <f>July!AG22</f>
        <v>0</v>
      </c>
      <c r="I21" s="44">
        <f>August!AG22</f>
        <v>0</v>
      </c>
      <c r="J21" s="44">
        <f>September!AG22</f>
        <v>0</v>
      </c>
      <c r="K21" s="44">
        <f>October!AG22</f>
        <v>0</v>
      </c>
      <c r="L21" s="44">
        <f>November!AG22</f>
        <v>0</v>
      </c>
      <c r="M21" s="44">
        <f>December!AG22</f>
        <v>0</v>
      </c>
      <c r="N21" s="66">
        <f t="shared" si="0"/>
        <v>0</v>
      </c>
      <c r="O21" s="30" t="str">
        <f t="shared" si="1"/>
        <v/>
      </c>
      <c r="Q21" s="30" t="str">
        <f t="shared" si="2"/>
        <v/>
      </c>
      <c r="R21" s="30">
        <f>'Start Data'!H36</f>
        <v>0</v>
      </c>
      <c r="S21" s="30" t="str">
        <f t="shared" si="3"/>
        <v/>
      </c>
      <c r="Z21" s="1"/>
      <c r="AA21" s="1"/>
      <c r="AB21" s="1"/>
    </row>
    <row r="22" spans="1:28" hidden="1" outlineLevel="1" x14ac:dyDescent="0.75">
      <c r="A22" s="44" t="str">
        <f>'Start Data'!A37</f>
        <v>WP 11</v>
      </c>
      <c r="B22" s="44">
        <f>January!AG23</f>
        <v>0</v>
      </c>
      <c r="C22" s="44">
        <f>February!AG23</f>
        <v>0</v>
      </c>
      <c r="D22" s="44">
        <f>March!AG23</f>
        <v>0</v>
      </c>
      <c r="E22" s="44">
        <f>April!AG23</f>
        <v>0</v>
      </c>
      <c r="F22" s="44">
        <f>May!AG23</f>
        <v>0</v>
      </c>
      <c r="G22" s="44">
        <f>June!AG23</f>
        <v>0</v>
      </c>
      <c r="H22" s="44">
        <f>July!AG23</f>
        <v>0</v>
      </c>
      <c r="I22" s="44">
        <f>August!AG23</f>
        <v>0</v>
      </c>
      <c r="J22" s="44">
        <f>September!AG23</f>
        <v>0</v>
      </c>
      <c r="K22" s="44">
        <f>October!AG23</f>
        <v>0</v>
      </c>
      <c r="L22" s="44">
        <f>November!AG23</f>
        <v>0</v>
      </c>
      <c r="M22" s="44">
        <f>December!AG23</f>
        <v>0</v>
      </c>
      <c r="N22" s="66">
        <f t="shared" si="0"/>
        <v>0</v>
      </c>
      <c r="O22" s="30" t="str">
        <f t="shared" si="1"/>
        <v/>
      </c>
      <c r="Q22" s="30" t="str">
        <f t="shared" si="2"/>
        <v/>
      </c>
      <c r="R22" s="30">
        <f>'Start Data'!H37</f>
        <v>0</v>
      </c>
      <c r="S22" s="30" t="str">
        <f t="shared" si="3"/>
        <v/>
      </c>
      <c r="Z22" s="1"/>
      <c r="AA22" s="1"/>
      <c r="AB22" s="1"/>
    </row>
    <row r="23" spans="1:28" hidden="1" outlineLevel="1" x14ac:dyDescent="0.75">
      <c r="A23" s="44" t="str">
        <f>'Start Data'!A38</f>
        <v>WP 12</v>
      </c>
      <c r="B23" s="44">
        <f>January!AG24</f>
        <v>0</v>
      </c>
      <c r="C23" s="44">
        <f>February!AG24</f>
        <v>0</v>
      </c>
      <c r="D23" s="44">
        <f>March!AG24</f>
        <v>0</v>
      </c>
      <c r="E23" s="44">
        <f>April!AG24</f>
        <v>0</v>
      </c>
      <c r="F23" s="44">
        <f>May!AG24</f>
        <v>0</v>
      </c>
      <c r="G23" s="44">
        <f>June!AG24</f>
        <v>0</v>
      </c>
      <c r="H23" s="44">
        <f>July!AG24</f>
        <v>0</v>
      </c>
      <c r="I23" s="44">
        <f>August!AG24</f>
        <v>0</v>
      </c>
      <c r="J23" s="44">
        <f>September!AG24</f>
        <v>0</v>
      </c>
      <c r="K23" s="44">
        <f>October!AG24</f>
        <v>0</v>
      </c>
      <c r="L23" s="44">
        <f>November!AG24</f>
        <v>0</v>
      </c>
      <c r="M23" s="44">
        <f>December!AG24</f>
        <v>0</v>
      </c>
      <c r="N23" s="66">
        <f t="shared" si="0"/>
        <v>0</v>
      </c>
      <c r="O23" s="30" t="str">
        <f t="shared" si="1"/>
        <v/>
      </c>
      <c r="Q23" s="30" t="str">
        <f t="shared" si="2"/>
        <v/>
      </c>
      <c r="R23" s="30">
        <f>'Start Data'!H38</f>
        <v>0</v>
      </c>
      <c r="S23" s="30" t="str">
        <f t="shared" si="3"/>
        <v/>
      </c>
      <c r="Z23" s="1"/>
      <c r="AA23" s="1"/>
      <c r="AB23" s="1"/>
    </row>
    <row r="24" spans="1:28" hidden="1" outlineLevel="1" x14ac:dyDescent="0.75">
      <c r="A24" s="44" t="str">
        <f>'Start Data'!A39</f>
        <v>WP 13</v>
      </c>
      <c r="B24" s="44">
        <f>January!AG25</f>
        <v>0</v>
      </c>
      <c r="C24" s="44">
        <f>February!AG25</f>
        <v>0</v>
      </c>
      <c r="D24" s="44">
        <f>March!AG25</f>
        <v>0</v>
      </c>
      <c r="E24" s="44">
        <f>April!AG25</f>
        <v>0</v>
      </c>
      <c r="F24" s="44">
        <f>May!AG25</f>
        <v>0</v>
      </c>
      <c r="G24" s="44">
        <f>June!AG25</f>
        <v>0</v>
      </c>
      <c r="H24" s="44">
        <f>July!AG25</f>
        <v>0</v>
      </c>
      <c r="I24" s="44">
        <f>August!AG25</f>
        <v>0</v>
      </c>
      <c r="J24" s="44">
        <f>September!AG25</f>
        <v>0</v>
      </c>
      <c r="K24" s="44">
        <f>October!AG25</f>
        <v>0</v>
      </c>
      <c r="L24" s="44">
        <f>November!AG25</f>
        <v>0</v>
      </c>
      <c r="M24" s="44">
        <f>December!AG25</f>
        <v>0</v>
      </c>
      <c r="N24" s="66">
        <f t="shared" si="0"/>
        <v>0</v>
      </c>
      <c r="O24" s="30" t="str">
        <f t="shared" si="1"/>
        <v/>
      </c>
      <c r="Q24" s="30" t="str">
        <f t="shared" si="2"/>
        <v/>
      </c>
      <c r="R24" s="30">
        <f>'Start Data'!H39</f>
        <v>0</v>
      </c>
      <c r="S24" s="30" t="str">
        <f t="shared" si="3"/>
        <v/>
      </c>
      <c r="Z24" s="1"/>
      <c r="AA24" s="1"/>
      <c r="AB24" s="1"/>
    </row>
    <row r="25" spans="1:28" hidden="1" outlineLevel="1" x14ac:dyDescent="0.75">
      <c r="A25" s="44" t="str">
        <f>'Start Data'!A40</f>
        <v>WP 14</v>
      </c>
      <c r="B25" s="44">
        <f>January!AG26</f>
        <v>0</v>
      </c>
      <c r="C25" s="44">
        <f>February!AG26</f>
        <v>0</v>
      </c>
      <c r="D25" s="44">
        <f>March!AG26</f>
        <v>0</v>
      </c>
      <c r="E25" s="44">
        <f>April!AG26</f>
        <v>0</v>
      </c>
      <c r="F25" s="44">
        <f>May!AG26</f>
        <v>0</v>
      </c>
      <c r="G25" s="44">
        <f>June!AG26</f>
        <v>0</v>
      </c>
      <c r="H25" s="44">
        <f>July!AG26</f>
        <v>0</v>
      </c>
      <c r="I25" s="44">
        <f>August!AG26</f>
        <v>0</v>
      </c>
      <c r="J25" s="44">
        <f>September!AG26</f>
        <v>0</v>
      </c>
      <c r="K25" s="44">
        <f>October!AG26</f>
        <v>0</v>
      </c>
      <c r="L25" s="44">
        <f>November!AG26</f>
        <v>0</v>
      </c>
      <c r="M25" s="44">
        <f>December!AG26</f>
        <v>0</v>
      </c>
      <c r="N25" s="66">
        <f t="shared" si="0"/>
        <v>0</v>
      </c>
      <c r="O25" s="30" t="str">
        <f t="shared" si="1"/>
        <v/>
      </c>
      <c r="Q25" s="30" t="str">
        <f t="shared" si="2"/>
        <v/>
      </c>
      <c r="R25" s="30">
        <f>'Start Data'!H40</f>
        <v>0</v>
      </c>
      <c r="S25" s="30" t="str">
        <f t="shared" si="3"/>
        <v/>
      </c>
      <c r="Z25" s="1"/>
      <c r="AA25" s="1"/>
      <c r="AB25" s="1"/>
    </row>
    <row r="26" spans="1:28" hidden="1" outlineLevel="1" x14ac:dyDescent="0.75">
      <c r="A26" s="44" t="str">
        <f>'Start Data'!A41</f>
        <v>WP 15</v>
      </c>
      <c r="B26" s="44">
        <f>January!AG27</f>
        <v>0</v>
      </c>
      <c r="C26" s="44">
        <f>February!AG27</f>
        <v>0</v>
      </c>
      <c r="D26" s="44">
        <f>March!AG27</f>
        <v>0</v>
      </c>
      <c r="E26" s="44">
        <f>April!AG27</f>
        <v>0</v>
      </c>
      <c r="F26" s="44">
        <f>May!AG27</f>
        <v>0</v>
      </c>
      <c r="G26" s="44">
        <f>June!AG27</f>
        <v>0</v>
      </c>
      <c r="H26" s="44">
        <f>July!AG27</f>
        <v>0</v>
      </c>
      <c r="I26" s="44">
        <f>August!AG27</f>
        <v>0</v>
      </c>
      <c r="J26" s="44">
        <f>September!AG27</f>
        <v>0</v>
      </c>
      <c r="K26" s="44">
        <f>October!AG27</f>
        <v>0</v>
      </c>
      <c r="L26" s="44">
        <f>November!AG27</f>
        <v>0</v>
      </c>
      <c r="M26" s="44">
        <f>December!AG27</f>
        <v>0</v>
      </c>
      <c r="N26" s="66">
        <f t="shared" si="0"/>
        <v>0</v>
      </c>
      <c r="O26" s="30" t="str">
        <f t="shared" si="1"/>
        <v/>
      </c>
      <c r="Q26" s="30" t="str">
        <f t="shared" si="2"/>
        <v/>
      </c>
      <c r="R26" s="30">
        <f>'Start Data'!H41</f>
        <v>0</v>
      </c>
      <c r="S26" s="30" t="str">
        <f t="shared" si="3"/>
        <v/>
      </c>
      <c r="Z26" s="1"/>
      <c r="AA26" s="1"/>
      <c r="AB26" s="1"/>
    </row>
    <row r="27" spans="1:28" x14ac:dyDescent="0.75">
      <c r="A27" s="47" t="s">
        <v>100</v>
      </c>
      <c r="B27" s="71">
        <f>SUM(B12:B26)</f>
        <v>0</v>
      </c>
      <c r="C27" s="47">
        <f t="shared" ref="C27:M27" si="4">SUM(C12:C26)</f>
        <v>0</v>
      </c>
      <c r="D27" s="47">
        <f t="shared" si="4"/>
        <v>0</v>
      </c>
      <c r="E27" s="47">
        <f t="shared" si="4"/>
        <v>0</v>
      </c>
      <c r="F27" s="47">
        <f t="shared" si="4"/>
        <v>0</v>
      </c>
      <c r="G27" s="47">
        <f t="shared" si="4"/>
        <v>0</v>
      </c>
      <c r="H27" s="47">
        <f t="shared" si="4"/>
        <v>0</v>
      </c>
      <c r="I27" s="47">
        <f t="shared" si="4"/>
        <v>0</v>
      </c>
      <c r="J27" s="47">
        <f t="shared" si="4"/>
        <v>0</v>
      </c>
      <c r="K27" s="47">
        <f t="shared" si="4"/>
        <v>0</v>
      </c>
      <c r="L27" s="47">
        <f t="shared" si="4"/>
        <v>0</v>
      </c>
      <c r="M27" s="47">
        <f t="shared" si="4"/>
        <v>0</v>
      </c>
      <c r="N27" s="72">
        <f t="shared" si="0"/>
        <v>0</v>
      </c>
      <c r="O27" s="73">
        <f>SUM(O12:O26)</f>
        <v>0</v>
      </c>
      <c r="Q27" s="104">
        <f>SUM(Q12:Q26)</f>
        <v>0</v>
      </c>
      <c r="R27" s="104">
        <f>SUM(R12:R26)</f>
        <v>0</v>
      </c>
      <c r="S27" s="104">
        <f>SUM(S12:S26)</f>
        <v>0</v>
      </c>
      <c r="Z27" s="1"/>
      <c r="AA27" s="1"/>
      <c r="AB27" s="1"/>
    </row>
    <row r="28" spans="1:28" x14ac:dyDescent="0.75">
      <c r="A28" s="49" t="s">
        <v>101</v>
      </c>
      <c r="B28" s="49"/>
      <c r="C28" s="49"/>
      <c r="D28" s="49"/>
      <c r="E28" s="49"/>
      <c r="F28" s="49"/>
      <c r="G28" s="49"/>
      <c r="H28" s="49"/>
      <c r="I28" s="49"/>
      <c r="J28" s="49"/>
      <c r="K28" s="49"/>
      <c r="L28" s="49"/>
      <c r="M28" s="49"/>
      <c r="N28" s="74"/>
      <c r="O28" s="75" t="str">
        <f>IF(N27&gt;D44,"The maximum number of hours of all contracts has been exceeded",IF(N27&lt;F44,"not enough hours",IF(F44&lt;N27&gt;D44,"")))</f>
        <v/>
      </c>
      <c r="P28" s="76"/>
      <c r="Q28" s="1" t="s">
        <v>183</v>
      </c>
      <c r="Z28" s="1"/>
      <c r="AA28" s="1"/>
      <c r="AB28" s="1"/>
    </row>
    <row r="29" spans="1:28" x14ac:dyDescent="0.75">
      <c r="A29" s="44"/>
      <c r="B29" s="44">
        <f>January!AG30</f>
        <v>0</v>
      </c>
      <c r="C29" s="44">
        <f>February!AG30</f>
        <v>0</v>
      </c>
      <c r="D29" s="44">
        <f>March!AG30</f>
        <v>0</v>
      </c>
      <c r="E29" s="44">
        <f>April!AG30</f>
        <v>0</v>
      </c>
      <c r="F29" s="44">
        <f>May!AG30</f>
        <v>0</v>
      </c>
      <c r="G29" s="44">
        <f>June!AG30</f>
        <v>0</v>
      </c>
      <c r="H29" s="44">
        <f>July!AG30</f>
        <v>0</v>
      </c>
      <c r="I29" s="44">
        <f>August!AG30</f>
        <v>0</v>
      </c>
      <c r="J29" s="44">
        <f>September!AG30</f>
        <v>0</v>
      </c>
      <c r="K29" s="44">
        <f>October!AG30</f>
        <v>0</v>
      </c>
      <c r="L29" s="44">
        <f>November!AG30</f>
        <v>0</v>
      </c>
      <c r="M29" s="44">
        <f>December!AG30</f>
        <v>0</v>
      </c>
      <c r="N29" s="66">
        <f t="shared" si="0"/>
        <v>0</v>
      </c>
      <c r="O29" s="76"/>
      <c r="P29" s="76"/>
      <c r="Z29" s="1"/>
      <c r="AA29" s="1"/>
      <c r="AB29" s="1"/>
    </row>
    <row r="30" spans="1:28" x14ac:dyDescent="0.75">
      <c r="A30" s="44"/>
      <c r="B30" s="44">
        <f>January!AG31</f>
        <v>0</v>
      </c>
      <c r="C30" s="44">
        <f>February!AG31</f>
        <v>0</v>
      </c>
      <c r="D30" s="44">
        <f>March!AG31</f>
        <v>0</v>
      </c>
      <c r="E30" s="44">
        <f>April!AG31</f>
        <v>0</v>
      </c>
      <c r="F30" s="44">
        <f>May!AG31</f>
        <v>0</v>
      </c>
      <c r="G30" s="44">
        <f>June!AG31</f>
        <v>0</v>
      </c>
      <c r="H30" s="44">
        <f>July!AG31</f>
        <v>0</v>
      </c>
      <c r="I30" s="44">
        <f>August!AG31</f>
        <v>0</v>
      </c>
      <c r="J30" s="44">
        <f>September!AG31</f>
        <v>0</v>
      </c>
      <c r="K30" s="44">
        <f>October!AG31</f>
        <v>0</v>
      </c>
      <c r="L30" s="44">
        <f>November!AG31</f>
        <v>0</v>
      </c>
      <c r="M30" s="44">
        <f>December!AG31</f>
        <v>0</v>
      </c>
      <c r="N30" s="66">
        <f t="shared" si="0"/>
        <v>0</v>
      </c>
      <c r="O30" s="76"/>
      <c r="P30" s="76"/>
      <c r="Z30" s="1"/>
      <c r="AA30" s="1"/>
      <c r="AB30" s="1"/>
    </row>
    <row r="31" spans="1:28" x14ac:dyDescent="0.75">
      <c r="A31" s="44"/>
      <c r="B31" s="44">
        <f>January!AG32</f>
        <v>0</v>
      </c>
      <c r="C31" s="44">
        <f>February!AG32</f>
        <v>0</v>
      </c>
      <c r="D31" s="44">
        <f>March!AG32</f>
        <v>0</v>
      </c>
      <c r="E31" s="44">
        <f>April!AG32</f>
        <v>0</v>
      </c>
      <c r="F31" s="44">
        <f>May!AG32</f>
        <v>0</v>
      </c>
      <c r="G31" s="44">
        <f>June!AG32</f>
        <v>0</v>
      </c>
      <c r="H31" s="44">
        <f>July!AG32</f>
        <v>0</v>
      </c>
      <c r="I31" s="44">
        <f>August!AG32</f>
        <v>0</v>
      </c>
      <c r="J31" s="44">
        <f>September!AG32</f>
        <v>0</v>
      </c>
      <c r="K31" s="44">
        <f>October!AG32</f>
        <v>0</v>
      </c>
      <c r="L31" s="44">
        <f>November!AG32</f>
        <v>0</v>
      </c>
      <c r="M31" s="44">
        <f>December!AG32</f>
        <v>0</v>
      </c>
      <c r="N31" s="66">
        <f t="shared" si="0"/>
        <v>0</v>
      </c>
      <c r="O31" s="76"/>
      <c r="P31" s="76"/>
      <c r="Z31" s="1"/>
      <c r="AA31" s="1"/>
      <c r="AB31" s="1"/>
    </row>
    <row r="32" spans="1:28" x14ac:dyDescent="0.75">
      <c r="A32" s="46" t="s">
        <v>102</v>
      </c>
      <c r="B32" s="44">
        <f>January!AG33</f>
        <v>0</v>
      </c>
      <c r="C32" s="44">
        <f>February!AG33</f>
        <v>0</v>
      </c>
      <c r="D32" s="44">
        <f>March!AG33</f>
        <v>0</v>
      </c>
      <c r="E32" s="44">
        <f>April!AG33</f>
        <v>0</v>
      </c>
      <c r="F32" s="44">
        <f>May!AG33</f>
        <v>0</v>
      </c>
      <c r="G32" s="44">
        <f>June!AG33</f>
        <v>0</v>
      </c>
      <c r="H32" s="44">
        <f>July!AG33</f>
        <v>0</v>
      </c>
      <c r="I32" s="44">
        <f>August!AG33</f>
        <v>0</v>
      </c>
      <c r="J32" s="44">
        <f>September!AG33</f>
        <v>0</v>
      </c>
      <c r="K32" s="44">
        <f>October!AG33</f>
        <v>0</v>
      </c>
      <c r="L32" s="44">
        <f>November!AG33</f>
        <v>0</v>
      </c>
      <c r="M32" s="44">
        <f>December!AG33</f>
        <v>0</v>
      </c>
      <c r="N32" s="72">
        <f t="shared" si="0"/>
        <v>0</v>
      </c>
      <c r="O32" s="76"/>
      <c r="P32" s="77"/>
      <c r="Z32" s="1"/>
      <c r="AA32" s="1"/>
      <c r="AB32" s="1"/>
    </row>
    <row r="33" spans="1:28" x14ac:dyDescent="0.75">
      <c r="A33" s="43"/>
      <c r="B33" s="43"/>
      <c r="C33" s="52"/>
      <c r="D33" s="52"/>
      <c r="E33" s="52"/>
      <c r="F33" s="52"/>
      <c r="G33" s="52"/>
      <c r="H33" s="52"/>
      <c r="I33" s="52"/>
      <c r="J33" s="52"/>
      <c r="K33" s="52"/>
      <c r="L33" s="52"/>
      <c r="M33" s="52"/>
      <c r="N33" s="78"/>
      <c r="O33" s="76"/>
      <c r="P33" s="76"/>
      <c r="Z33" s="1"/>
      <c r="AA33" s="1"/>
      <c r="AB33" s="1"/>
    </row>
    <row r="34" spans="1:28" x14ac:dyDescent="0.75">
      <c r="A34" s="46" t="s">
        <v>104</v>
      </c>
      <c r="B34" s="47">
        <f t="shared" ref="B34:N34" si="5">B27+B32</f>
        <v>0</v>
      </c>
      <c r="C34" s="47">
        <f t="shared" si="5"/>
        <v>0</v>
      </c>
      <c r="D34" s="47">
        <f t="shared" si="5"/>
        <v>0</v>
      </c>
      <c r="E34" s="47">
        <f t="shared" si="5"/>
        <v>0</v>
      </c>
      <c r="F34" s="47">
        <f t="shared" si="5"/>
        <v>0</v>
      </c>
      <c r="G34" s="47">
        <f t="shared" si="5"/>
        <v>0</v>
      </c>
      <c r="H34" s="47">
        <f t="shared" si="5"/>
        <v>0</v>
      </c>
      <c r="I34" s="47">
        <f t="shared" si="5"/>
        <v>0</v>
      </c>
      <c r="J34" s="47">
        <f t="shared" si="5"/>
        <v>0</v>
      </c>
      <c r="K34" s="47">
        <f t="shared" si="5"/>
        <v>0</v>
      </c>
      <c r="L34" s="47">
        <f t="shared" si="5"/>
        <v>0</v>
      </c>
      <c r="M34" s="47">
        <f t="shared" si="5"/>
        <v>0</v>
      </c>
      <c r="N34" s="47">
        <f t="shared" si="5"/>
        <v>0</v>
      </c>
      <c r="O34" s="76"/>
      <c r="P34" s="77"/>
      <c r="Z34" s="1"/>
      <c r="AA34" s="1"/>
      <c r="AB34" s="1"/>
    </row>
    <row r="38" spans="1:28" outlineLevel="1" x14ac:dyDescent="0.75">
      <c r="C38" s="168" t="s">
        <v>129</v>
      </c>
      <c r="D38" s="168"/>
      <c r="E38" s="169" t="s">
        <v>130</v>
      </c>
      <c r="F38" s="169"/>
    </row>
    <row r="39" spans="1:28" outlineLevel="1" x14ac:dyDescent="0.75">
      <c r="A39" s="79" t="str">
        <f>IF(ISBLANK('Start Data'!B20),"",IF(AND('Start Data'!B20&gt;$B$11,'Start Data'!B20&lt;$M$11),'Start Data'!B20,IF(AND('Start Data'!B20&lt;$B$11,'Start Data'!C20&lt;$B$11),"",IF(AND('Start Data'!B20&gt;$M$11,'Start Data'!C20&gt;$M$11),"",$B$11))))</f>
        <v/>
      </c>
      <c r="B39" s="79" t="str">
        <f>IF(ISBLANK('Start Data'!C20),"",IF(AND('Start Data'!C20&gt;$B$11,'Start Data'!C20&lt;$M$11),'Start Data'!C20,IF(AND('Start Data'!B20&lt;$B$11,'Start Data'!C20&lt;$B$11),"",IF(AND('Start Data'!B20&gt;$M$11,'Start Data'!C20&gt;$M$11),"",$M$11))))</f>
        <v/>
      </c>
      <c r="C39" s="80" t="str">
        <f>IFERROR(NETWORKDAYS(A39,B39,'Public Holidays'!$B$36:$B$61),"")</f>
        <v/>
      </c>
      <c r="D39" s="80" t="str">
        <f>IFERROR(IF(C39*$O$6*'Start Data'!D20&gt;0,C39*$O$6*'Start Data'!D20,""),"")</f>
        <v/>
      </c>
      <c r="E39" s="80" t="str">
        <f t="shared" ref="E39:E43" si="6">IFERROR(IF(DATEDIF(A39,B39,"md")&lt;30,(DATEDIF(A39,B39,"md")/30)+(DATEDIF(A39,B39,"m")),DATEDIF(A39,B39,"m")+1),"")</f>
        <v/>
      </c>
      <c r="F39" s="80" t="str">
        <f>IFERROR((MROUND(((215/12)*E39*'Start Data'!D20),0.5))*$O$6,"")</f>
        <v/>
      </c>
    </row>
    <row r="40" spans="1:28" outlineLevel="1" x14ac:dyDescent="0.75">
      <c r="A40" s="79" t="str">
        <f>IF(ISBLANK('Start Data'!B21),"",IF(AND('Start Data'!B21&gt;$B$11,'Start Data'!B21&lt;$M$11),'Start Data'!B21,IF(AND('Start Data'!B21&lt;$B$11,'Start Data'!C21&lt;$B$11),"",IF(AND('Start Data'!B21&gt;$M$11,'Start Data'!C21&gt;$M$11),"",$B$11))))</f>
        <v/>
      </c>
      <c r="B40" s="79" t="str">
        <f>IF(ISBLANK('Start Data'!C21),"",IF(AND('Start Data'!C21&gt;$B$11,'Start Data'!C21&lt;$M$11),'Start Data'!C21,IF(AND('Start Data'!B21&lt;$B$11,'Start Data'!C21&lt;$B$11),"",IF(AND('Start Data'!B21&gt;$M$11,'Start Data'!C21&gt;$M$11),"",$M$11))))</f>
        <v/>
      </c>
      <c r="C40" s="80" t="str">
        <f>IFERROR(NETWORKDAYS(A40,B40,'Public Holidays'!$B$36:$B$61),"")</f>
        <v/>
      </c>
      <c r="D40" s="80" t="str">
        <f>IFERROR(IF(C40*$O$6*'Start Data'!D21&gt;0,C40*$O$6*'Start Data'!D21,""),"")</f>
        <v/>
      </c>
      <c r="E40" s="80" t="str">
        <f t="shared" si="6"/>
        <v/>
      </c>
      <c r="F40" s="80" t="str">
        <f>IFERROR((MROUND(((215/12)*E40*'Start Data'!D21),0.5))*$O$6,"")</f>
        <v/>
      </c>
    </row>
    <row r="41" spans="1:28" outlineLevel="1" x14ac:dyDescent="0.75">
      <c r="A41" s="79" t="str">
        <f>IF(ISBLANK('Start Data'!B22),"",IF(AND('Start Data'!B22&gt;$B$11,'Start Data'!B22&lt;$M$11),'Start Data'!B22,IF(AND('Start Data'!B22&lt;$B$11,'Start Data'!C22&lt;$B$11),"",IF(AND('Start Data'!B22&gt;$M$11,'Start Data'!C22&gt;$M$11),"",$B$11))))</f>
        <v/>
      </c>
      <c r="B41" s="79" t="str">
        <f>IF(ISBLANK('Start Data'!C22),"",IF(AND('Start Data'!C22&gt;$B$11,'Start Data'!C22&lt;$M$11),'Start Data'!C22,IF(AND('Start Data'!B22&lt;$B$11,'Start Data'!C22&lt;$B$11),"",IF(AND('Start Data'!B22&gt;$M$11,'Start Data'!C22&gt;$M$11),"",$M$11))))</f>
        <v/>
      </c>
      <c r="C41" s="80" t="str">
        <f>IFERROR(NETWORKDAYS(A41,B41,'Public Holidays'!$B$36:$B$61),"")</f>
        <v/>
      </c>
      <c r="D41" s="80" t="str">
        <f>IFERROR(IF(C41*$O$6*'Start Data'!D22&gt;0,C41*$O$6*'Start Data'!D22,""),"")</f>
        <v/>
      </c>
      <c r="E41" s="80" t="str">
        <f t="shared" si="6"/>
        <v/>
      </c>
      <c r="F41" s="80" t="str">
        <f>IFERROR((MROUND(((215/12)*E41*'Start Data'!D22),0.5))*$O$6,"")</f>
        <v/>
      </c>
    </row>
    <row r="42" spans="1:28" outlineLevel="1" x14ac:dyDescent="0.75">
      <c r="A42" s="79" t="str">
        <f>IF(ISBLANK('Start Data'!B23),"",IF(AND('Start Data'!B23&gt;$B$11,'Start Data'!B23&lt;$M$11),'Start Data'!B23,IF(AND('Start Data'!B23&lt;$B$11,'Start Data'!C23&lt;$B$11),"",IF(AND('Start Data'!B23&gt;$M$11,'Start Data'!C23&gt;$M$11),"",$B$11))))</f>
        <v/>
      </c>
      <c r="B42" s="79" t="str">
        <f>IF(ISBLANK('Start Data'!C23),"",IF(AND('Start Data'!C23&gt;$B$11,'Start Data'!C23&lt;$M$11),'Start Data'!C23,IF(AND('Start Data'!B23&lt;$B$11,'Start Data'!C23&lt;$B$11),"",IF(AND('Start Data'!B23&gt;$M$11,'Start Data'!C23&gt;$M$11),"",$M$11))))</f>
        <v/>
      </c>
      <c r="C42" s="80" t="str">
        <f>IFERROR(NETWORKDAYS(A42,B42,'Public Holidays'!$B$36:$B$61),"")</f>
        <v/>
      </c>
      <c r="D42" s="80" t="str">
        <f>IFERROR(IF(C42*$O$6*'Start Data'!D23&gt;0,C42*$O$6*'Start Data'!D23,""),"")</f>
        <v/>
      </c>
      <c r="E42" s="80" t="str">
        <f t="shared" si="6"/>
        <v/>
      </c>
      <c r="F42" s="80" t="str">
        <f>IFERROR((MROUND(((215/12)*E42*'Start Data'!D23),0.5))*$O$6,"")</f>
        <v/>
      </c>
    </row>
    <row r="43" spans="1:28" outlineLevel="1" x14ac:dyDescent="0.75">
      <c r="A43" s="79" t="str">
        <f>IF(ISBLANK('Start Data'!B24),"",IF(AND('Start Data'!B24&gt;$B$11,'Start Data'!B24&lt;$M$11),'Start Data'!B24,IF(AND('Start Data'!B24&lt;$B$11,'Start Data'!C24&lt;$B$11),"",IF(AND('Start Data'!B24&gt;$M$11,'Start Data'!C24&gt;$M$11),"",$B$11))))</f>
        <v/>
      </c>
      <c r="B43" s="79" t="str">
        <f>IF(ISBLANK('Start Data'!C24),"",IF(AND('Start Data'!C24&gt;$B$11,'Start Data'!C24&lt;$M$11),'Start Data'!C24,IF(AND('Start Data'!B24&lt;$B$11,'Start Data'!C24&lt;$B$11),"",IF(AND('Start Data'!B24&gt;$M$11,'Start Data'!C24&gt;$M$11),"",$M$11))))</f>
        <v/>
      </c>
      <c r="C43" s="80" t="str">
        <f>IFERROR(NETWORKDAYS(A43,B43,'Public Holidays'!$B$36:$B$61),"")</f>
        <v/>
      </c>
      <c r="D43" s="80" t="str">
        <f>IFERROR(IF(C43*$O$6*'Start Data'!D24&gt;0,C43*$O$6*'Start Data'!D24,""),"")</f>
        <v/>
      </c>
      <c r="E43" s="80" t="str">
        <f t="shared" si="6"/>
        <v/>
      </c>
      <c r="F43" s="80" t="str">
        <f>IFERROR((MROUND(((215/12)*E43*'Start Data'!D24),0.5))*$O$6,"")</f>
        <v/>
      </c>
    </row>
    <row r="44" spans="1:28" outlineLevel="1" x14ac:dyDescent="0.75">
      <c r="D44" s="80">
        <f>SUM(D39:D43)</f>
        <v>0</v>
      </c>
      <c r="E44" s="80">
        <f>(SUM(E39:E43))</f>
        <v>0</v>
      </c>
      <c r="F44" s="80">
        <f>(SUM(F39:F43))</f>
        <v>0</v>
      </c>
    </row>
  </sheetData>
  <mergeCells count="19">
    <mergeCell ref="A8:C8"/>
    <mergeCell ref="D8:G8"/>
    <mergeCell ref="C38:D38"/>
    <mergeCell ref="E38:F38"/>
    <mergeCell ref="A6:C6"/>
    <mergeCell ref="D6:G6"/>
    <mergeCell ref="J6:N6"/>
    <mergeCell ref="A7:C7"/>
    <mergeCell ref="D7:G7"/>
    <mergeCell ref="H7:I7"/>
    <mergeCell ref="A4:C4"/>
    <mergeCell ref="D4:G4"/>
    <mergeCell ref="O4:P4"/>
    <mergeCell ref="A5:C5"/>
    <mergeCell ref="D5:G5"/>
    <mergeCell ref="A1:G1"/>
    <mergeCell ref="A3:C3"/>
    <mergeCell ref="D3:G3"/>
    <mergeCell ref="O3:P3"/>
  </mergeCells>
  <conditionalFormatting sqref="J6">
    <cfRule type="expression" priority="67">
      <formula>IF($A$27:$A$38,$A$27:$A$38,0)</formula>
    </cfRule>
  </conditionalFormatting>
  <conditionalFormatting sqref="N27:O27">
    <cfRule type="cellIs" dxfId="20" priority="2" operator="greaterThan">
      <formula>$D$44</formula>
    </cfRule>
  </conditionalFormatting>
  <pageMargins left="0.70866141732283472" right="0.70866141732283472" top="0.78740157480314954" bottom="0.78740157480314954" header="0.31496062992125984" footer="0.31496062992125984"/>
  <pageSetup paperSize="9" scale="72" orientation="landscape"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47" id="{004D007C-00AD-4985-BF33-000200200015}">
            <xm:f>AND(#REF!&gt;='Start Data'!$E27,#REF!&lt;='Start Data'!$F27,'Start Data'!$G27="x")</xm:f>
            <x14:dxf>
              <fill>
                <patternFill patternType="solid">
                  <fgColor indexed="26"/>
                  <bgColor indexed="26"/>
                </patternFill>
              </fill>
            </x14:dxf>
          </x14:cfRule>
          <xm:sqref>B12:M26</xm:sqref>
        </x14:conditionalFormatting>
        <x14:conditionalFormatting xmlns:xm="http://schemas.microsoft.com/office/excel/2006/main">
          <x14:cfRule type="expression" priority="1" id="{00000006-00C0-473C-8C36-004900840083}">
            <xm:f>AND(#REF!&gt;='Start Data'!$E44,#REF!&lt;='Start Data'!$F44,'Start Data'!$G44="x")</xm:f>
            <x14:dxf>
              <fill>
                <patternFill patternType="solid">
                  <fgColor indexed="26"/>
                  <bgColor indexed="26"/>
                </patternFill>
              </fill>
            </x14:dxf>
          </x14:cfRule>
          <xm:sqref>B29:M32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28"/>
  <sheetViews>
    <sheetView showGridLines="0" workbookViewId="0"/>
  </sheetViews>
  <sheetFormatPr baseColWidth="10" defaultColWidth="11.40625" defaultRowHeight="14.75" x14ac:dyDescent="0.75"/>
  <cols>
    <col min="1" max="1" width="8.7265625" style="1" customWidth="1"/>
    <col min="2" max="32" width="6.26953125" style="1" customWidth="1"/>
    <col min="33" max="16384" width="11.40625" style="1"/>
  </cols>
  <sheetData>
    <row r="2" spans="1:32" x14ac:dyDescent="0.75">
      <c r="C2" s="2" t="s">
        <v>131</v>
      </c>
      <c r="D2" s="2">
        <f>'Start Data'!B4</f>
        <v>2024</v>
      </c>
    </row>
    <row r="5" spans="1:32" x14ac:dyDescent="0.75">
      <c r="A5" s="170">
        <v>44562</v>
      </c>
      <c r="B5" s="39">
        <f t="shared" ref="B5:AF5" si="0">B6</f>
        <v>45292</v>
      </c>
      <c r="C5" s="39">
        <f t="shared" si="0"/>
        <v>45293</v>
      </c>
      <c r="D5" s="39">
        <f t="shared" si="0"/>
        <v>45294</v>
      </c>
      <c r="E5" s="39">
        <f t="shared" si="0"/>
        <v>45295</v>
      </c>
      <c r="F5" s="39">
        <f t="shared" si="0"/>
        <v>45296</v>
      </c>
      <c r="G5" s="39">
        <f t="shared" si="0"/>
        <v>45297</v>
      </c>
      <c r="H5" s="39">
        <f t="shared" si="0"/>
        <v>45298</v>
      </c>
      <c r="I5" s="39">
        <f t="shared" si="0"/>
        <v>45299</v>
      </c>
      <c r="J5" s="39">
        <f t="shared" si="0"/>
        <v>45300</v>
      </c>
      <c r="K5" s="39">
        <f t="shared" si="0"/>
        <v>45301</v>
      </c>
      <c r="L5" s="39">
        <f t="shared" si="0"/>
        <v>45302</v>
      </c>
      <c r="M5" s="39">
        <f t="shared" si="0"/>
        <v>45303</v>
      </c>
      <c r="N5" s="39">
        <f t="shared" si="0"/>
        <v>45304</v>
      </c>
      <c r="O5" s="39">
        <f t="shared" si="0"/>
        <v>45305</v>
      </c>
      <c r="P5" s="39">
        <f t="shared" si="0"/>
        <v>45306</v>
      </c>
      <c r="Q5" s="39">
        <f t="shared" si="0"/>
        <v>45307</v>
      </c>
      <c r="R5" s="39">
        <f t="shared" si="0"/>
        <v>45308</v>
      </c>
      <c r="S5" s="39">
        <f t="shared" si="0"/>
        <v>45309</v>
      </c>
      <c r="T5" s="39">
        <f t="shared" si="0"/>
        <v>45310</v>
      </c>
      <c r="U5" s="39">
        <f t="shared" si="0"/>
        <v>45311</v>
      </c>
      <c r="V5" s="39">
        <f t="shared" si="0"/>
        <v>45312</v>
      </c>
      <c r="W5" s="39">
        <f t="shared" si="0"/>
        <v>45313</v>
      </c>
      <c r="X5" s="39">
        <f t="shared" si="0"/>
        <v>45314</v>
      </c>
      <c r="Y5" s="39">
        <f t="shared" si="0"/>
        <v>45315</v>
      </c>
      <c r="Z5" s="39">
        <f t="shared" si="0"/>
        <v>45316</v>
      </c>
      <c r="AA5" s="39">
        <f t="shared" si="0"/>
        <v>45317</v>
      </c>
      <c r="AB5" s="39">
        <f t="shared" si="0"/>
        <v>45318</v>
      </c>
      <c r="AC5" s="39">
        <f t="shared" si="0"/>
        <v>45319</v>
      </c>
      <c r="AD5" s="39">
        <f t="shared" si="0"/>
        <v>45320</v>
      </c>
      <c r="AE5" s="39">
        <f t="shared" si="0"/>
        <v>45321</v>
      </c>
      <c r="AF5" s="39">
        <f t="shared" si="0"/>
        <v>45322</v>
      </c>
    </row>
    <row r="6" spans="1:32" x14ac:dyDescent="0.75">
      <c r="A6" s="170"/>
      <c r="B6" s="40">
        <f>DATE($D$2,MONTH(A5),1)</f>
        <v>45292</v>
      </c>
      <c r="C6" s="40">
        <f t="shared" ref="C6:AF6" si="1">IFERROR(IF(MONTH(B6+1)=MONTH($B6),B6+1,""),"")</f>
        <v>45293</v>
      </c>
      <c r="D6" s="40">
        <f t="shared" si="1"/>
        <v>45294</v>
      </c>
      <c r="E6" s="40">
        <f t="shared" si="1"/>
        <v>45295</v>
      </c>
      <c r="F6" s="40">
        <f t="shared" si="1"/>
        <v>45296</v>
      </c>
      <c r="G6" s="40">
        <f t="shared" si="1"/>
        <v>45297</v>
      </c>
      <c r="H6" s="40">
        <f t="shared" si="1"/>
        <v>45298</v>
      </c>
      <c r="I6" s="40">
        <f t="shared" si="1"/>
        <v>45299</v>
      </c>
      <c r="J6" s="40">
        <f t="shared" si="1"/>
        <v>45300</v>
      </c>
      <c r="K6" s="40">
        <f t="shared" si="1"/>
        <v>45301</v>
      </c>
      <c r="L6" s="40">
        <f t="shared" si="1"/>
        <v>45302</v>
      </c>
      <c r="M6" s="40">
        <f t="shared" si="1"/>
        <v>45303</v>
      </c>
      <c r="N6" s="40">
        <f t="shared" si="1"/>
        <v>45304</v>
      </c>
      <c r="O6" s="40">
        <f t="shared" si="1"/>
        <v>45305</v>
      </c>
      <c r="P6" s="40">
        <f t="shared" si="1"/>
        <v>45306</v>
      </c>
      <c r="Q6" s="40">
        <f t="shared" si="1"/>
        <v>45307</v>
      </c>
      <c r="R6" s="40">
        <f t="shared" si="1"/>
        <v>45308</v>
      </c>
      <c r="S6" s="40">
        <f t="shared" si="1"/>
        <v>45309</v>
      </c>
      <c r="T6" s="40">
        <f t="shared" si="1"/>
        <v>45310</v>
      </c>
      <c r="U6" s="40">
        <f t="shared" si="1"/>
        <v>45311</v>
      </c>
      <c r="V6" s="40">
        <f t="shared" si="1"/>
        <v>45312</v>
      </c>
      <c r="W6" s="40">
        <f t="shared" si="1"/>
        <v>45313</v>
      </c>
      <c r="X6" s="40">
        <f t="shared" si="1"/>
        <v>45314</v>
      </c>
      <c r="Y6" s="40">
        <f t="shared" si="1"/>
        <v>45315</v>
      </c>
      <c r="Z6" s="40">
        <f t="shared" si="1"/>
        <v>45316</v>
      </c>
      <c r="AA6" s="40">
        <f t="shared" si="1"/>
        <v>45317</v>
      </c>
      <c r="AB6" s="40">
        <f t="shared" si="1"/>
        <v>45318</v>
      </c>
      <c r="AC6" s="40">
        <f t="shared" si="1"/>
        <v>45319</v>
      </c>
      <c r="AD6" s="40">
        <f t="shared" si="1"/>
        <v>45320</v>
      </c>
      <c r="AE6" s="40">
        <f t="shared" si="1"/>
        <v>45321</v>
      </c>
      <c r="AF6" s="40">
        <f t="shared" si="1"/>
        <v>45322</v>
      </c>
    </row>
    <row r="7" spans="1:32" x14ac:dyDescent="0.75">
      <c r="A7" s="170">
        <v>44593</v>
      </c>
      <c r="B7" s="39">
        <f t="shared" ref="B7:AF7" si="2">B8</f>
        <v>45323</v>
      </c>
      <c r="C7" s="39">
        <f t="shared" si="2"/>
        <v>45324</v>
      </c>
      <c r="D7" s="39">
        <f t="shared" si="2"/>
        <v>45325</v>
      </c>
      <c r="E7" s="39">
        <f t="shared" si="2"/>
        <v>45326</v>
      </c>
      <c r="F7" s="39">
        <f t="shared" si="2"/>
        <v>45327</v>
      </c>
      <c r="G7" s="39">
        <f t="shared" si="2"/>
        <v>45328</v>
      </c>
      <c r="H7" s="39">
        <f t="shared" si="2"/>
        <v>45329</v>
      </c>
      <c r="I7" s="39">
        <f t="shared" si="2"/>
        <v>45330</v>
      </c>
      <c r="J7" s="39">
        <f t="shared" si="2"/>
        <v>45331</v>
      </c>
      <c r="K7" s="39">
        <f t="shared" si="2"/>
        <v>45332</v>
      </c>
      <c r="L7" s="39">
        <f t="shared" si="2"/>
        <v>45333</v>
      </c>
      <c r="M7" s="39">
        <f t="shared" si="2"/>
        <v>45334</v>
      </c>
      <c r="N7" s="39">
        <f t="shared" si="2"/>
        <v>45335</v>
      </c>
      <c r="O7" s="39">
        <f t="shared" si="2"/>
        <v>45336</v>
      </c>
      <c r="P7" s="39">
        <f t="shared" si="2"/>
        <v>45337</v>
      </c>
      <c r="Q7" s="39">
        <f t="shared" si="2"/>
        <v>45338</v>
      </c>
      <c r="R7" s="39">
        <f t="shared" si="2"/>
        <v>45339</v>
      </c>
      <c r="S7" s="39">
        <f t="shared" si="2"/>
        <v>45340</v>
      </c>
      <c r="T7" s="39">
        <f t="shared" si="2"/>
        <v>45341</v>
      </c>
      <c r="U7" s="39">
        <f t="shared" si="2"/>
        <v>45342</v>
      </c>
      <c r="V7" s="39">
        <f t="shared" si="2"/>
        <v>45343</v>
      </c>
      <c r="W7" s="39">
        <f t="shared" si="2"/>
        <v>45344</v>
      </c>
      <c r="X7" s="39">
        <f t="shared" si="2"/>
        <v>45345</v>
      </c>
      <c r="Y7" s="39">
        <f t="shared" si="2"/>
        <v>45346</v>
      </c>
      <c r="Z7" s="39">
        <f t="shared" si="2"/>
        <v>45347</v>
      </c>
      <c r="AA7" s="39">
        <f t="shared" si="2"/>
        <v>45348</v>
      </c>
      <c r="AB7" s="39">
        <f t="shared" si="2"/>
        <v>45349</v>
      </c>
      <c r="AC7" s="39">
        <f t="shared" si="2"/>
        <v>45350</v>
      </c>
      <c r="AD7" s="81">
        <f t="shared" si="2"/>
        <v>45351</v>
      </c>
      <c r="AE7" s="81" t="str">
        <f t="shared" si="2"/>
        <v/>
      </c>
      <c r="AF7" s="81" t="str">
        <f t="shared" si="2"/>
        <v/>
      </c>
    </row>
    <row r="8" spans="1:32" x14ac:dyDescent="0.75">
      <c r="A8" s="170"/>
      <c r="B8" s="40">
        <f>EDATE(B6,1)</f>
        <v>45323</v>
      </c>
      <c r="C8" s="40">
        <f t="shared" ref="C8:AF8" si="3">IFERROR(IF(MONTH(B8+1)=MONTH($B8),B8+1,""),"")</f>
        <v>45324</v>
      </c>
      <c r="D8" s="40">
        <f t="shared" si="3"/>
        <v>45325</v>
      </c>
      <c r="E8" s="40">
        <f t="shared" si="3"/>
        <v>45326</v>
      </c>
      <c r="F8" s="40">
        <f t="shared" si="3"/>
        <v>45327</v>
      </c>
      <c r="G8" s="40">
        <f t="shared" si="3"/>
        <v>45328</v>
      </c>
      <c r="H8" s="40">
        <f t="shared" si="3"/>
        <v>45329</v>
      </c>
      <c r="I8" s="40">
        <f t="shared" si="3"/>
        <v>45330</v>
      </c>
      <c r="J8" s="40">
        <f t="shared" si="3"/>
        <v>45331</v>
      </c>
      <c r="K8" s="40">
        <f t="shared" si="3"/>
        <v>45332</v>
      </c>
      <c r="L8" s="40">
        <f t="shared" si="3"/>
        <v>45333</v>
      </c>
      <c r="M8" s="40">
        <f t="shared" si="3"/>
        <v>45334</v>
      </c>
      <c r="N8" s="40">
        <f t="shared" si="3"/>
        <v>45335</v>
      </c>
      <c r="O8" s="40">
        <f t="shared" si="3"/>
        <v>45336</v>
      </c>
      <c r="P8" s="40">
        <f t="shared" si="3"/>
        <v>45337</v>
      </c>
      <c r="Q8" s="40">
        <f t="shared" si="3"/>
        <v>45338</v>
      </c>
      <c r="R8" s="40">
        <f t="shared" si="3"/>
        <v>45339</v>
      </c>
      <c r="S8" s="40">
        <f t="shared" si="3"/>
        <v>45340</v>
      </c>
      <c r="T8" s="40">
        <f t="shared" si="3"/>
        <v>45341</v>
      </c>
      <c r="U8" s="40">
        <f t="shared" si="3"/>
        <v>45342</v>
      </c>
      <c r="V8" s="40">
        <f t="shared" si="3"/>
        <v>45343</v>
      </c>
      <c r="W8" s="40">
        <f t="shared" si="3"/>
        <v>45344</v>
      </c>
      <c r="X8" s="40">
        <f t="shared" si="3"/>
        <v>45345</v>
      </c>
      <c r="Y8" s="40">
        <f t="shared" si="3"/>
        <v>45346</v>
      </c>
      <c r="Z8" s="40">
        <f t="shared" si="3"/>
        <v>45347</v>
      </c>
      <c r="AA8" s="40">
        <f t="shared" si="3"/>
        <v>45348</v>
      </c>
      <c r="AB8" s="40">
        <f t="shared" si="3"/>
        <v>45349</v>
      </c>
      <c r="AC8" s="40">
        <f t="shared" si="3"/>
        <v>45350</v>
      </c>
      <c r="AD8" s="82">
        <f t="shared" si="3"/>
        <v>45351</v>
      </c>
      <c r="AE8" s="82" t="str">
        <f t="shared" si="3"/>
        <v/>
      </c>
      <c r="AF8" s="82" t="str">
        <f t="shared" si="3"/>
        <v/>
      </c>
    </row>
    <row r="9" spans="1:32" x14ac:dyDescent="0.75">
      <c r="A9" s="170">
        <v>44621</v>
      </c>
      <c r="B9" s="39">
        <f t="shared" ref="B9:AF9" si="4">B10</f>
        <v>45352</v>
      </c>
      <c r="C9" s="39">
        <f t="shared" si="4"/>
        <v>45353</v>
      </c>
      <c r="D9" s="39">
        <f t="shared" si="4"/>
        <v>45354</v>
      </c>
      <c r="E9" s="39">
        <f t="shared" si="4"/>
        <v>45355</v>
      </c>
      <c r="F9" s="39">
        <f t="shared" si="4"/>
        <v>45356</v>
      </c>
      <c r="G9" s="39">
        <f t="shared" si="4"/>
        <v>45357</v>
      </c>
      <c r="H9" s="39">
        <f t="shared" si="4"/>
        <v>45358</v>
      </c>
      <c r="I9" s="39">
        <f t="shared" si="4"/>
        <v>45359</v>
      </c>
      <c r="J9" s="39">
        <f t="shared" si="4"/>
        <v>45360</v>
      </c>
      <c r="K9" s="39">
        <f t="shared" si="4"/>
        <v>45361</v>
      </c>
      <c r="L9" s="39">
        <f t="shared" si="4"/>
        <v>45362</v>
      </c>
      <c r="M9" s="39">
        <f t="shared" si="4"/>
        <v>45363</v>
      </c>
      <c r="N9" s="39">
        <f t="shared" si="4"/>
        <v>45364</v>
      </c>
      <c r="O9" s="39">
        <f t="shared" si="4"/>
        <v>45365</v>
      </c>
      <c r="P9" s="39">
        <f t="shared" si="4"/>
        <v>45366</v>
      </c>
      <c r="Q9" s="39">
        <f t="shared" si="4"/>
        <v>45367</v>
      </c>
      <c r="R9" s="39">
        <f t="shared" si="4"/>
        <v>45368</v>
      </c>
      <c r="S9" s="39">
        <f t="shared" si="4"/>
        <v>45369</v>
      </c>
      <c r="T9" s="39">
        <f t="shared" si="4"/>
        <v>45370</v>
      </c>
      <c r="U9" s="39">
        <f t="shared" si="4"/>
        <v>45371</v>
      </c>
      <c r="V9" s="39">
        <f t="shared" si="4"/>
        <v>45372</v>
      </c>
      <c r="W9" s="39">
        <f t="shared" si="4"/>
        <v>45373</v>
      </c>
      <c r="X9" s="39">
        <f t="shared" si="4"/>
        <v>45374</v>
      </c>
      <c r="Y9" s="39">
        <f t="shared" si="4"/>
        <v>45375</v>
      </c>
      <c r="Z9" s="39">
        <f t="shared" si="4"/>
        <v>45376</v>
      </c>
      <c r="AA9" s="39">
        <f t="shared" si="4"/>
        <v>45377</v>
      </c>
      <c r="AB9" s="39">
        <f t="shared" si="4"/>
        <v>45378</v>
      </c>
      <c r="AC9" s="39">
        <f t="shared" si="4"/>
        <v>45379</v>
      </c>
      <c r="AD9" s="39">
        <f t="shared" si="4"/>
        <v>45380</v>
      </c>
      <c r="AE9" s="39">
        <f t="shared" si="4"/>
        <v>45381</v>
      </c>
      <c r="AF9" s="39">
        <f t="shared" si="4"/>
        <v>45382</v>
      </c>
    </row>
    <row r="10" spans="1:32" x14ac:dyDescent="0.75">
      <c r="A10" s="170"/>
      <c r="B10" s="40">
        <f>EDATE(B8,1)</f>
        <v>45352</v>
      </c>
      <c r="C10" s="40">
        <f t="shared" ref="C10:AF10" si="5">IFERROR(IF(MONTH(B10+1)=MONTH($B10),B10+1,""),"")</f>
        <v>45353</v>
      </c>
      <c r="D10" s="40">
        <f t="shared" si="5"/>
        <v>45354</v>
      </c>
      <c r="E10" s="40">
        <f t="shared" si="5"/>
        <v>45355</v>
      </c>
      <c r="F10" s="40">
        <f t="shared" si="5"/>
        <v>45356</v>
      </c>
      <c r="G10" s="40">
        <f t="shared" si="5"/>
        <v>45357</v>
      </c>
      <c r="H10" s="40">
        <f t="shared" si="5"/>
        <v>45358</v>
      </c>
      <c r="I10" s="40">
        <f t="shared" si="5"/>
        <v>45359</v>
      </c>
      <c r="J10" s="40">
        <f t="shared" si="5"/>
        <v>45360</v>
      </c>
      <c r="K10" s="40">
        <f t="shared" si="5"/>
        <v>45361</v>
      </c>
      <c r="L10" s="40">
        <f t="shared" si="5"/>
        <v>45362</v>
      </c>
      <c r="M10" s="40">
        <f t="shared" si="5"/>
        <v>45363</v>
      </c>
      <c r="N10" s="40">
        <f t="shared" si="5"/>
        <v>45364</v>
      </c>
      <c r="O10" s="40">
        <f t="shared" si="5"/>
        <v>45365</v>
      </c>
      <c r="P10" s="40">
        <f t="shared" si="5"/>
        <v>45366</v>
      </c>
      <c r="Q10" s="40">
        <f t="shared" si="5"/>
        <v>45367</v>
      </c>
      <c r="R10" s="40">
        <f t="shared" si="5"/>
        <v>45368</v>
      </c>
      <c r="S10" s="40">
        <f t="shared" si="5"/>
        <v>45369</v>
      </c>
      <c r="T10" s="40">
        <f t="shared" si="5"/>
        <v>45370</v>
      </c>
      <c r="U10" s="40">
        <f t="shared" si="5"/>
        <v>45371</v>
      </c>
      <c r="V10" s="40">
        <f t="shared" si="5"/>
        <v>45372</v>
      </c>
      <c r="W10" s="40">
        <f t="shared" si="5"/>
        <v>45373</v>
      </c>
      <c r="X10" s="40">
        <f t="shared" si="5"/>
        <v>45374</v>
      </c>
      <c r="Y10" s="40">
        <f t="shared" si="5"/>
        <v>45375</v>
      </c>
      <c r="Z10" s="40">
        <f t="shared" si="5"/>
        <v>45376</v>
      </c>
      <c r="AA10" s="40">
        <f t="shared" si="5"/>
        <v>45377</v>
      </c>
      <c r="AB10" s="40">
        <f t="shared" si="5"/>
        <v>45378</v>
      </c>
      <c r="AC10" s="40">
        <f t="shared" si="5"/>
        <v>45379</v>
      </c>
      <c r="AD10" s="40">
        <f t="shared" si="5"/>
        <v>45380</v>
      </c>
      <c r="AE10" s="40">
        <f t="shared" si="5"/>
        <v>45381</v>
      </c>
      <c r="AF10" s="40">
        <f t="shared" si="5"/>
        <v>45382</v>
      </c>
    </row>
    <row r="11" spans="1:32" x14ac:dyDescent="0.75">
      <c r="A11" s="170">
        <v>44652</v>
      </c>
      <c r="B11" s="39">
        <f t="shared" ref="B11:AF11" si="6">B12</f>
        <v>45383</v>
      </c>
      <c r="C11" s="39">
        <f t="shared" si="6"/>
        <v>45384</v>
      </c>
      <c r="D11" s="39">
        <f t="shared" si="6"/>
        <v>45385</v>
      </c>
      <c r="E11" s="39">
        <f t="shared" si="6"/>
        <v>45386</v>
      </c>
      <c r="F11" s="39">
        <f t="shared" si="6"/>
        <v>45387</v>
      </c>
      <c r="G11" s="39">
        <f t="shared" si="6"/>
        <v>45388</v>
      </c>
      <c r="H11" s="39">
        <f t="shared" si="6"/>
        <v>45389</v>
      </c>
      <c r="I11" s="39">
        <f t="shared" si="6"/>
        <v>45390</v>
      </c>
      <c r="J11" s="39">
        <f t="shared" si="6"/>
        <v>45391</v>
      </c>
      <c r="K11" s="39">
        <f t="shared" si="6"/>
        <v>45392</v>
      </c>
      <c r="L11" s="39">
        <f t="shared" si="6"/>
        <v>45393</v>
      </c>
      <c r="M11" s="39">
        <f t="shared" si="6"/>
        <v>45394</v>
      </c>
      <c r="N11" s="39">
        <f t="shared" si="6"/>
        <v>45395</v>
      </c>
      <c r="O11" s="39">
        <f t="shared" si="6"/>
        <v>45396</v>
      </c>
      <c r="P11" s="39">
        <f t="shared" si="6"/>
        <v>45397</v>
      </c>
      <c r="Q11" s="39">
        <f t="shared" si="6"/>
        <v>45398</v>
      </c>
      <c r="R11" s="39">
        <f t="shared" si="6"/>
        <v>45399</v>
      </c>
      <c r="S11" s="39">
        <f t="shared" si="6"/>
        <v>45400</v>
      </c>
      <c r="T11" s="39">
        <f t="shared" si="6"/>
        <v>45401</v>
      </c>
      <c r="U11" s="39">
        <f t="shared" si="6"/>
        <v>45402</v>
      </c>
      <c r="V11" s="39">
        <f t="shared" si="6"/>
        <v>45403</v>
      </c>
      <c r="W11" s="39">
        <f t="shared" si="6"/>
        <v>45404</v>
      </c>
      <c r="X11" s="39">
        <f t="shared" si="6"/>
        <v>45405</v>
      </c>
      <c r="Y11" s="39">
        <f t="shared" si="6"/>
        <v>45406</v>
      </c>
      <c r="Z11" s="39">
        <f t="shared" si="6"/>
        <v>45407</v>
      </c>
      <c r="AA11" s="39">
        <f t="shared" si="6"/>
        <v>45408</v>
      </c>
      <c r="AB11" s="39">
        <f t="shared" si="6"/>
        <v>45409</v>
      </c>
      <c r="AC11" s="39">
        <f t="shared" si="6"/>
        <v>45410</v>
      </c>
      <c r="AD11" s="39">
        <f t="shared" si="6"/>
        <v>45411</v>
      </c>
      <c r="AE11" s="39">
        <f t="shared" si="6"/>
        <v>45412</v>
      </c>
      <c r="AF11" s="83" t="str">
        <f t="shared" si="6"/>
        <v/>
      </c>
    </row>
    <row r="12" spans="1:32" x14ac:dyDescent="0.75">
      <c r="A12" s="170"/>
      <c r="B12" s="40">
        <f>EDATE(B10,1)</f>
        <v>45383</v>
      </c>
      <c r="C12" s="40">
        <f t="shared" ref="C12:AF12" si="7">IFERROR(IF(MONTH(B12+1)=MONTH($B12),B12+1,""),"")</f>
        <v>45384</v>
      </c>
      <c r="D12" s="40">
        <f t="shared" si="7"/>
        <v>45385</v>
      </c>
      <c r="E12" s="40">
        <f t="shared" si="7"/>
        <v>45386</v>
      </c>
      <c r="F12" s="40">
        <f t="shared" si="7"/>
        <v>45387</v>
      </c>
      <c r="G12" s="40">
        <f t="shared" si="7"/>
        <v>45388</v>
      </c>
      <c r="H12" s="40">
        <f t="shared" si="7"/>
        <v>45389</v>
      </c>
      <c r="I12" s="40">
        <f t="shared" si="7"/>
        <v>45390</v>
      </c>
      <c r="J12" s="40">
        <f t="shared" si="7"/>
        <v>45391</v>
      </c>
      <c r="K12" s="40">
        <f t="shared" si="7"/>
        <v>45392</v>
      </c>
      <c r="L12" s="40">
        <f t="shared" si="7"/>
        <v>45393</v>
      </c>
      <c r="M12" s="40">
        <f t="shared" si="7"/>
        <v>45394</v>
      </c>
      <c r="N12" s="40">
        <f t="shared" si="7"/>
        <v>45395</v>
      </c>
      <c r="O12" s="40">
        <f t="shared" si="7"/>
        <v>45396</v>
      </c>
      <c r="P12" s="40">
        <f t="shared" si="7"/>
        <v>45397</v>
      </c>
      <c r="Q12" s="40">
        <f t="shared" si="7"/>
        <v>45398</v>
      </c>
      <c r="R12" s="40">
        <f t="shared" si="7"/>
        <v>45399</v>
      </c>
      <c r="S12" s="40">
        <f t="shared" si="7"/>
        <v>45400</v>
      </c>
      <c r="T12" s="40">
        <f t="shared" si="7"/>
        <v>45401</v>
      </c>
      <c r="U12" s="40">
        <f t="shared" si="7"/>
        <v>45402</v>
      </c>
      <c r="V12" s="40">
        <f t="shared" si="7"/>
        <v>45403</v>
      </c>
      <c r="W12" s="40">
        <f t="shared" si="7"/>
        <v>45404</v>
      </c>
      <c r="X12" s="40">
        <f t="shared" si="7"/>
        <v>45405</v>
      </c>
      <c r="Y12" s="40">
        <f t="shared" si="7"/>
        <v>45406</v>
      </c>
      <c r="Z12" s="40">
        <f t="shared" si="7"/>
        <v>45407</v>
      </c>
      <c r="AA12" s="40">
        <f t="shared" si="7"/>
        <v>45408</v>
      </c>
      <c r="AB12" s="40">
        <f t="shared" si="7"/>
        <v>45409</v>
      </c>
      <c r="AC12" s="40">
        <f t="shared" si="7"/>
        <v>45410</v>
      </c>
      <c r="AD12" s="40">
        <f t="shared" si="7"/>
        <v>45411</v>
      </c>
      <c r="AE12" s="40">
        <f t="shared" si="7"/>
        <v>45412</v>
      </c>
      <c r="AF12" s="82" t="str">
        <f t="shared" si="7"/>
        <v/>
      </c>
    </row>
    <row r="13" spans="1:32" x14ac:dyDescent="0.75">
      <c r="A13" s="170">
        <v>44682</v>
      </c>
      <c r="B13" s="39">
        <f t="shared" ref="B13:AF13" si="8">B14</f>
        <v>45413</v>
      </c>
      <c r="C13" s="39">
        <f t="shared" si="8"/>
        <v>45414</v>
      </c>
      <c r="D13" s="39">
        <f t="shared" si="8"/>
        <v>45415</v>
      </c>
      <c r="E13" s="39">
        <f t="shared" si="8"/>
        <v>45416</v>
      </c>
      <c r="F13" s="39">
        <f t="shared" si="8"/>
        <v>45417</v>
      </c>
      <c r="G13" s="39">
        <f t="shared" si="8"/>
        <v>45418</v>
      </c>
      <c r="H13" s="39">
        <f t="shared" si="8"/>
        <v>45419</v>
      </c>
      <c r="I13" s="39">
        <f t="shared" si="8"/>
        <v>45420</v>
      </c>
      <c r="J13" s="39">
        <f t="shared" si="8"/>
        <v>45421</v>
      </c>
      <c r="K13" s="39">
        <f t="shared" si="8"/>
        <v>45422</v>
      </c>
      <c r="L13" s="39">
        <f t="shared" si="8"/>
        <v>45423</v>
      </c>
      <c r="M13" s="39">
        <f t="shared" si="8"/>
        <v>45424</v>
      </c>
      <c r="N13" s="39">
        <f t="shared" si="8"/>
        <v>45425</v>
      </c>
      <c r="O13" s="39">
        <f t="shared" si="8"/>
        <v>45426</v>
      </c>
      <c r="P13" s="39">
        <f t="shared" si="8"/>
        <v>45427</v>
      </c>
      <c r="Q13" s="39">
        <f t="shared" si="8"/>
        <v>45428</v>
      </c>
      <c r="R13" s="39">
        <f t="shared" si="8"/>
        <v>45429</v>
      </c>
      <c r="S13" s="39">
        <f t="shared" si="8"/>
        <v>45430</v>
      </c>
      <c r="T13" s="39">
        <f t="shared" si="8"/>
        <v>45431</v>
      </c>
      <c r="U13" s="39">
        <f t="shared" si="8"/>
        <v>45432</v>
      </c>
      <c r="V13" s="39">
        <f t="shared" si="8"/>
        <v>45433</v>
      </c>
      <c r="W13" s="39">
        <f t="shared" si="8"/>
        <v>45434</v>
      </c>
      <c r="X13" s="39">
        <f t="shared" si="8"/>
        <v>45435</v>
      </c>
      <c r="Y13" s="39">
        <f t="shared" si="8"/>
        <v>45436</v>
      </c>
      <c r="Z13" s="39">
        <f t="shared" si="8"/>
        <v>45437</v>
      </c>
      <c r="AA13" s="39">
        <f t="shared" si="8"/>
        <v>45438</v>
      </c>
      <c r="AB13" s="39">
        <f t="shared" si="8"/>
        <v>45439</v>
      </c>
      <c r="AC13" s="39">
        <f t="shared" si="8"/>
        <v>45440</v>
      </c>
      <c r="AD13" s="39">
        <f t="shared" si="8"/>
        <v>45441</v>
      </c>
      <c r="AE13" s="39">
        <f t="shared" si="8"/>
        <v>45442</v>
      </c>
      <c r="AF13" s="39">
        <f t="shared" si="8"/>
        <v>45443</v>
      </c>
    </row>
    <row r="14" spans="1:32" x14ac:dyDescent="0.75">
      <c r="A14" s="170"/>
      <c r="B14" s="40">
        <f>EDATE(B12,1)</f>
        <v>45413</v>
      </c>
      <c r="C14" s="40">
        <f t="shared" ref="C14:AF14" si="9">IFERROR(IF(MONTH(B14+1)=MONTH($B14),B14+1,""),"")</f>
        <v>45414</v>
      </c>
      <c r="D14" s="40">
        <f t="shared" si="9"/>
        <v>45415</v>
      </c>
      <c r="E14" s="40">
        <f t="shared" si="9"/>
        <v>45416</v>
      </c>
      <c r="F14" s="40">
        <f t="shared" si="9"/>
        <v>45417</v>
      </c>
      <c r="G14" s="40">
        <f t="shared" si="9"/>
        <v>45418</v>
      </c>
      <c r="H14" s="40">
        <f t="shared" si="9"/>
        <v>45419</v>
      </c>
      <c r="I14" s="40">
        <f t="shared" si="9"/>
        <v>45420</v>
      </c>
      <c r="J14" s="40">
        <f t="shared" si="9"/>
        <v>45421</v>
      </c>
      <c r="K14" s="40">
        <f t="shared" si="9"/>
        <v>45422</v>
      </c>
      <c r="L14" s="40">
        <f t="shared" si="9"/>
        <v>45423</v>
      </c>
      <c r="M14" s="40">
        <f t="shared" si="9"/>
        <v>45424</v>
      </c>
      <c r="N14" s="40">
        <f t="shared" si="9"/>
        <v>45425</v>
      </c>
      <c r="O14" s="40">
        <f t="shared" si="9"/>
        <v>45426</v>
      </c>
      <c r="P14" s="40">
        <f t="shared" si="9"/>
        <v>45427</v>
      </c>
      <c r="Q14" s="40">
        <f t="shared" si="9"/>
        <v>45428</v>
      </c>
      <c r="R14" s="40">
        <f t="shared" si="9"/>
        <v>45429</v>
      </c>
      <c r="S14" s="40">
        <f t="shared" si="9"/>
        <v>45430</v>
      </c>
      <c r="T14" s="40">
        <f t="shared" si="9"/>
        <v>45431</v>
      </c>
      <c r="U14" s="40">
        <f t="shared" si="9"/>
        <v>45432</v>
      </c>
      <c r="V14" s="40">
        <f t="shared" si="9"/>
        <v>45433</v>
      </c>
      <c r="W14" s="40">
        <f t="shared" si="9"/>
        <v>45434</v>
      </c>
      <c r="X14" s="40">
        <f t="shared" si="9"/>
        <v>45435</v>
      </c>
      <c r="Y14" s="40">
        <f t="shared" si="9"/>
        <v>45436</v>
      </c>
      <c r="Z14" s="40">
        <f t="shared" si="9"/>
        <v>45437</v>
      </c>
      <c r="AA14" s="40">
        <f t="shared" si="9"/>
        <v>45438</v>
      </c>
      <c r="AB14" s="40">
        <f t="shared" si="9"/>
        <v>45439</v>
      </c>
      <c r="AC14" s="40">
        <f t="shared" si="9"/>
        <v>45440</v>
      </c>
      <c r="AD14" s="40">
        <f t="shared" si="9"/>
        <v>45441</v>
      </c>
      <c r="AE14" s="40">
        <f t="shared" si="9"/>
        <v>45442</v>
      </c>
      <c r="AF14" s="40">
        <f t="shared" si="9"/>
        <v>45443</v>
      </c>
    </row>
    <row r="15" spans="1:32" x14ac:dyDescent="0.75">
      <c r="A15" s="170">
        <v>44713</v>
      </c>
      <c r="B15" s="39">
        <f t="shared" ref="B15:AF15" si="10">B16</f>
        <v>45444</v>
      </c>
      <c r="C15" s="39">
        <f t="shared" si="10"/>
        <v>45445</v>
      </c>
      <c r="D15" s="39">
        <f t="shared" si="10"/>
        <v>45446</v>
      </c>
      <c r="E15" s="39">
        <f t="shared" si="10"/>
        <v>45447</v>
      </c>
      <c r="F15" s="39">
        <f t="shared" si="10"/>
        <v>45448</v>
      </c>
      <c r="G15" s="39">
        <f t="shared" si="10"/>
        <v>45449</v>
      </c>
      <c r="H15" s="39">
        <f t="shared" si="10"/>
        <v>45450</v>
      </c>
      <c r="I15" s="39">
        <f t="shared" si="10"/>
        <v>45451</v>
      </c>
      <c r="J15" s="39">
        <f t="shared" si="10"/>
        <v>45452</v>
      </c>
      <c r="K15" s="39">
        <f t="shared" si="10"/>
        <v>45453</v>
      </c>
      <c r="L15" s="39">
        <f t="shared" si="10"/>
        <v>45454</v>
      </c>
      <c r="M15" s="39">
        <f t="shared" si="10"/>
        <v>45455</v>
      </c>
      <c r="N15" s="39">
        <f t="shared" si="10"/>
        <v>45456</v>
      </c>
      <c r="O15" s="39">
        <f t="shared" si="10"/>
        <v>45457</v>
      </c>
      <c r="P15" s="39">
        <f t="shared" si="10"/>
        <v>45458</v>
      </c>
      <c r="Q15" s="39">
        <f t="shared" si="10"/>
        <v>45459</v>
      </c>
      <c r="R15" s="39">
        <f t="shared" si="10"/>
        <v>45460</v>
      </c>
      <c r="S15" s="39">
        <f t="shared" si="10"/>
        <v>45461</v>
      </c>
      <c r="T15" s="39">
        <f t="shared" si="10"/>
        <v>45462</v>
      </c>
      <c r="U15" s="39">
        <f t="shared" si="10"/>
        <v>45463</v>
      </c>
      <c r="V15" s="39">
        <f t="shared" si="10"/>
        <v>45464</v>
      </c>
      <c r="W15" s="39">
        <f t="shared" si="10"/>
        <v>45465</v>
      </c>
      <c r="X15" s="39">
        <f t="shared" si="10"/>
        <v>45466</v>
      </c>
      <c r="Y15" s="39">
        <f t="shared" si="10"/>
        <v>45467</v>
      </c>
      <c r="Z15" s="39">
        <f t="shared" si="10"/>
        <v>45468</v>
      </c>
      <c r="AA15" s="39">
        <f t="shared" si="10"/>
        <v>45469</v>
      </c>
      <c r="AB15" s="39">
        <f t="shared" si="10"/>
        <v>45470</v>
      </c>
      <c r="AC15" s="39">
        <f t="shared" si="10"/>
        <v>45471</v>
      </c>
      <c r="AD15" s="39">
        <f t="shared" si="10"/>
        <v>45472</v>
      </c>
      <c r="AE15" s="39">
        <f t="shared" si="10"/>
        <v>45473</v>
      </c>
      <c r="AF15" s="83" t="str">
        <f t="shared" si="10"/>
        <v/>
      </c>
    </row>
    <row r="16" spans="1:32" x14ac:dyDescent="0.75">
      <c r="A16" s="170"/>
      <c r="B16" s="40">
        <f>EDATE(B14,1)</f>
        <v>45444</v>
      </c>
      <c r="C16" s="40">
        <f t="shared" ref="C16:AF16" si="11">IFERROR(IF(MONTH(B16+1)=MONTH($B16),B16+1,""),"")</f>
        <v>45445</v>
      </c>
      <c r="D16" s="40">
        <f t="shared" si="11"/>
        <v>45446</v>
      </c>
      <c r="E16" s="40">
        <f t="shared" si="11"/>
        <v>45447</v>
      </c>
      <c r="F16" s="40">
        <f t="shared" si="11"/>
        <v>45448</v>
      </c>
      <c r="G16" s="40">
        <f t="shared" si="11"/>
        <v>45449</v>
      </c>
      <c r="H16" s="40">
        <f t="shared" si="11"/>
        <v>45450</v>
      </c>
      <c r="I16" s="40">
        <f t="shared" si="11"/>
        <v>45451</v>
      </c>
      <c r="J16" s="40">
        <f t="shared" si="11"/>
        <v>45452</v>
      </c>
      <c r="K16" s="40">
        <f t="shared" si="11"/>
        <v>45453</v>
      </c>
      <c r="L16" s="40">
        <f t="shared" si="11"/>
        <v>45454</v>
      </c>
      <c r="M16" s="40">
        <f t="shared" si="11"/>
        <v>45455</v>
      </c>
      <c r="N16" s="40">
        <f t="shared" si="11"/>
        <v>45456</v>
      </c>
      <c r="O16" s="40">
        <f t="shared" si="11"/>
        <v>45457</v>
      </c>
      <c r="P16" s="40">
        <f t="shared" si="11"/>
        <v>45458</v>
      </c>
      <c r="Q16" s="40">
        <f t="shared" si="11"/>
        <v>45459</v>
      </c>
      <c r="R16" s="40">
        <f t="shared" si="11"/>
        <v>45460</v>
      </c>
      <c r="S16" s="40">
        <f t="shared" si="11"/>
        <v>45461</v>
      </c>
      <c r="T16" s="40">
        <f t="shared" si="11"/>
        <v>45462</v>
      </c>
      <c r="U16" s="40">
        <f t="shared" si="11"/>
        <v>45463</v>
      </c>
      <c r="V16" s="40">
        <f t="shared" si="11"/>
        <v>45464</v>
      </c>
      <c r="W16" s="40">
        <f t="shared" si="11"/>
        <v>45465</v>
      </c>
      <c r="X16" s="40">
        <f t="shared" si="11"/>
        <v>45466</v>
      </c>
      <c r="Y16" s="40">
        <f t="shared" si="11"/>
        <v>45467</v>
      </c>
      <c r="Z16" s="40">
        <f t="shared" si="11"/>
        <v>45468</v>
      </c>
      <c r="AA16" s="40">
        <f t="shared" si="11"/>
        <v>45469</v>
      </c>
      <c r="AB16" s="40">
        <f t="shared" si="11"/>
        <v>45470</v>
      </c>
      <c r="AC16" s="40">
        <f t="shared" si="11"/>
        <v>45471</v>
      </c>
      <c r="AD16" s="40">
        <f t="shared" si="11"/>
        <v>45472</v>
      </c>
      <c r="AE16" s="40">
        <f t="shared" si="11"/>
        <v>45473</v>
      </c>
      <c r="AF16" s="82" t="str">
        <f t="shared" si="11"/>
        <v/>
      </c>
    </row>
    <row r="17" spans="1:32" x14ac:dyDescent="0.75">
      <c r="A17" s="170">
        <v>44743</v>
      </c>
      <c r="B17" s="39">
        <f t="shared" ref="B17:AF17" si="12">B18</f>
        <v>45474</v>
      </c>
      <c r="C17" s="39">
        <f t="shared" si="12"/>
        <v>45475</v>
      </c>
      <c r="D17" s="39">
        <f t="shared" si="12"/>
        <v>45476</v>
      </c>
      <c r="E17" s="39">
        <f t="shared" si="12"/>
        <v>45477</v>
      </c>
      <c r="F17" s="39">
        <f t="shared" si="12"/>
        <v>45478</v>
      </c>
      <c r="G17" s="39">
        <f t="shared" si="12"/>
        <v>45479</v>
      </c>
      <c r="H17" s="39">
        <f t="shared" si="12"/>
        <v>45480</v>
      </c>
      <c r="I17" s="39">
        <f t="shared" si="12"/>
        <v>45481</v>
      </c>
      <c r="J17" s="39">
        <f t="shared" si="12"/>
        <v>45482</v>
      </c>
      <c r="K17" s="39">
        <f t="shared" si="12"/>
        <v>45483</v>
      </c>
      <c r="L17" s="39">
        <f t="shared" si="12"/>
        <v>45484</v>
      </c>
      <c r="M17" s="39">
        <f t="shared" si="12"/>
        <v>45485</v>
      </c>
      <c r="N17" s="39">
        <f t="shared" si="12"/>
        <v>45486</v>
      </c>
      <c r="O17" s="39">
        <f t="shared" si="12"/>
        <v>45487</v>
      </c>
      <c r="P17" s="39">
        <f t="shared" si="12"/>
        <v>45488</v>
      </c>
      <c r="Q17" s="39">
        <f t="shared" si="12"/>
        <v>45489</v>
      </c>
      <c r="R17" s="39">
        <f t="shared" si="12"/>
        <v>45490</v>
      </c>
      <c r="S17" s="39">
        <f t="shared" si="12"/>
        <v>45491</v>
      </c>
      <c r="T17" s="39">
        <f t="shared" si="12"/>
        <v>45492</v>
      </c>
      <c r="U17" s="39">
        <f t="shared" si="12"/>
        <v>45493</v>
      </c>
      <c r="V17" s="39">
        <f t="shared" si="12"/>
        <v>45494</v>
      </c>
      <c r="W17" s="39">
        <f t="shared" si="12"/>
        <v>45495</v>
      </c>
      <c r="X17" s="39">
        <f t="shared" si="12"/>
        <v>45496</v>
      </c>
      <c r="Y17" s="39">
        <f t="shared" si="12"/>
        <v>45497</v>
      </c>
      <c r="Z17" s="39">
        <f t="shared" si="12"/>
        <v>45498</v>
      </c>
      <c r="AA17" s="39">
        <f t="shared" si="12"/>
        <v>45499</v>
      </c>
      <c r="AB17" s="39">
        <f t="shared" si="12"/>
        <v>45500</v>
      </c>
      <c r="AC17" s="39">
        <f t="shared" si="12"/>
        <v>45501</v>
      </c>
      <c r="AD17" s="39">
        <f t="shared" si="12"/>
        <v>45502</v>
      </c>
      <c r="AE17" s="39">
        <f t="shared" si="12"/>
        <v>45503</v>
      </c>
      <c r="AF17" s="39">
        <f t="shared" si="12"/>
        <v>45504</v>
      </c>
    </row>
    <row r="18" spans="1:32" x14ac:dyDescent="0.75">
      <c r="A18" s="170"/>
      <c r="B18" s="40">
        <f>EDATE(B16,1)</f>
        <v>45474</v>
      </c>
      <c r="C18" s="40">
        <f t="shared" ref="C18:AF18" si="13">IFERROR(IF(MONTH(B18+1)=MONTH($B18),B18+1,""),"")</f>
        <v>45475</v>
      </c>
      <c r="D18" s="40">
        <f t="shared" si="13"/>
        <v>45476</v>
      </c>
      <c r="E18" s="40">
        <f t="shared" si="13"/>
        <v>45477</v>
      </c>
      <c r="F18" s="40">
        <f t="shared" si="13"/>
        <v>45478</v>
      </c>
      <c r="G18" s="40">
        <f t="shared" si="13"/>
        <v>45479</v>
      </c>
      <c r="H18" s="40">
        <f t="shared" si="13"/>
        <v>45480</v>
      </c>
      <c r="I18" s="40">
        <f t="shared" si="13"/>
        <v>45481</v>
      </c>
      <c r="J18" s="40">
        <f t="shared" si="13"/>
        <v>45482</v>
      </c>
      <c r="K18" s="40">
        <f t="shared" si="13"/>
        <v>45483</v>
      </c>
      <c r="L18" s="40">
        <f t="shared" si="13"/>
        <v>45484</v>
      </c>
      <c r="M18" s="40">
        <f t="shared" si="13"/>
        <v>45485</v>
      </c>
      <c r="N18" s="40">
        <f t="shared" si="13"/>
        <v>45486</v>
      </c>
      <c r="O18" s="40">
        <f t="shared" si="13"/>
        <v>45487</v>
      </c>
      <c r="P18" s="40">
        <f t="shared" si="13"/>
        <v>45488</v>
      </c>
      <c r="Q18" s="40">
        <f t="shared" si="13"/>
        <v>45489</v>
      </c>
      <c r="R18" s="40">
        <f t="shared" si="13"/>
        <v>45490</v>
      </c>
      <c r="S18" s="40">
        <f t="shared" si="13"/>
        <v>45491</v>
      </c>
      <c r="T18" s="40">
        <f t="shared" si="13"/>
        <v>45492</v>
      </c>
      <c r="U18" s="40">
        <f t="shared" si="13"/>
        <v>45493</v>
      </c>
      <c r="V18" s="40">
        <f t="shared" si="13"/>
        <v>45494</v>
      </c>
      <c r="W18" s="40">
        <f t="shared" si="13"/>
        <v>45495</v>
      </c>
      <c r="X18" s="40">
        <f t="shared" si="13"/>
        <v>45496</v>
      </c>
      <c r="Y18" s="40">
        <f t="shared" si="13"/>
        <v>45497</v>
      </c>
      <c r="Z18" s="40">
        <f t="shared" si="13"/>
        <v>45498</v>
      </c>
      <c r="AA18" s="40">
        <f t="shared" si="13"/>
        <v>45499</v>
      </c>
      <c r="AB18" s="40">
        <f t="shared" si="13"/>
        <v>45500</v>
      </c>
      <c r="AC18" s="40">
        <f t="shared" si="13"/>
        <v>45501</v>
      </c>
      <c r="AD18" s="40">
        <f t="shared" si="13"/>
        <v>45502</v>
      </c>
      <c r="AE18" s="40">
        <f t="shared" si="13"/>
        <v>45503</v>
      </c>
      <c r="AF18" s="40">
        <f t="shared" si="13"/>
        <v>45504</v>
      </c>
    </row>
    <row r="19" spans="1:32" x14ac:dyDescent="0.75">
      <c r="A19" s="170">
        <v>44774</v>
      </c>
      <c r="B19" s="39">
        <f t="shared" ref="B19:AF19" si="14">B20</f>
        <v>45505</v>
      </c>
      <c r="C19" s="39">
        <f t="shared" si="14"/>
        <v>45506</v>
      </c>
      <c r="D19" s="39">
        <f t="shared" si="14"/>
        <v>45507</v>
      </c>
      <c r="E19" s="39">
        <f t="shared" si="14"/>
        <v>45508</v>
      </c>
      <c r="F19" s="39">
        <f t="shared" si="14"/>
        <v>45509</v>
      </c>
      <c r="G19" s="39">
        <f t="shared" si="14"/>
        <v>45510</v>
      </c>
      <c r="H19" s="39">
        <f t="shared" si="14"/>
        <v>45511</v>
      </c>
      <c r="I19" s="39">
        <f t="shared" si="14"/>
        <v>45512</v>
      </c>
      <c r="J19" s="39">
        <f t="shared" si="14"/>
        <v>45513</v>
      </c>
      <c r="K19" s="39">
        <f t="shared" si="14"/>
        <v>45514</v>
      </c>
      <c r="L19" s="39">
        <f t="shared" si="14"/>
        <v>45515</v>
      </c>
      <c r="M19" s="39">
        <f t="shared" si="14"/>
        <v>45516</v>
      </c>
      <c r="N19" s="39">
        <f t="shared" si="14"/>
        <v>45517</v>
      </c>
      <c r="O19" s="39">
        <f t="shared" si="14"/>
        <v>45518</v>
      </c>
      <c r="P19" s="39">
        <f t="shared" si="14"/>
        <v>45519</v>
      </c>
      <c r="Q19" s="39">
        <f t="shared" si="14"/>
        <v>45520</v>
      </c>
      <c r="R19" s="39">
        <f t="shared" si="14"/>
        <v>45521</v>
      </c>
      <c r="S19" s="39">
        <f t="shared" si="14"/>
        <v>45522</v>
      </c>
      <c r="T19" s="39">
        <f t="shared" si="14"/>
        <v>45523</v>
      </c>
      <c r="U19" s="39">
        <f t="shared" si="14"/>
        <v>45524</v>
      </c>
      <c r="V19" s="39">
        <f t="shared" si="14"/>
        <v>45525</v>
      </c>
      <c r="W19" s="39">
        <f t="shared" si="14"/>
        <v>45526</v>
      </c>
      <c r="X19" s="39">
        <f t="shared" si="14"/>
        <v>45527</v>
      </c>
      <c r="Y19" s="39">
        <f t="shared" si="14"/>
        <v>45528</v>
      </c>
      <c r="Z19" s="39">
        <f t="shared" si="14"/>
        <v>45529</v>
      </c>
      <c r="AA19" s="39">
        <f t="shared" si="14"/>
        <v>45530</v>
      </c>
      <c r="AB19" s="39">
        <f t="shared" si="14"/>
        <v>45531</v>
      </c>
      <c r="AC19" s="39">
        <f t="shared" si="14"/>
        <v>45532</v>
      </c>
      <c r="AD19" s="39">
        <f t="shared" si="14"/>
        <v>45533</v>
      </c>
      <c r="AE19" s="39">
        <f t="shared" si="14"/>
        <v>45534</v>
      </c>
      <c r="AF19" s="39">
        <f t="shared" si="14"/>
        <v>45535</v>
      </c>
    </row>
    <row r="20" spans="1:32" x14ac:dyDescent="0.75">
      <c r="A20" s="170"/>
      <c r="B20" s="40">
        <f>EDATE(B18,1)</f>
        <v>45505</v>
      </c>
      <c r="C20" s="40">
        <f t="shared" ref="C20:AF20" si="15">IFERROR(IF(MONTH(B20+1)=MONTH($B20),B20+1,""),"")</f>
        <v>45506</v>
      </c>
      <c r="D20" s="40">
        <f t="shared" si="15"/>
        <v>45507</v>
      </c>
      <c r="E20" s="40">
        <f t="shared" si="15"/>
        <v>45508</v>
      </c>
      <c r="F20" s="40">
        <f t="shared" si="15"/>
        <v>45509</v>
      </c>
      <c r="G20" s="40">
        <f t="shared" si="15"/>
        <v>45510</v>
      </c>
      <c r="H20" s="40">
        <f t="shared" si="15"/>
        <v>45511</v>
      </c>
      <c r="I20" s="40">
        <f t="shared" si="15"/>
        <v>45512</v>
      </c>
      <c r="J20" s="40">
        <f t="shared" si="15"/>
        <v>45513</v>
      </c>
      <c r="K20" s="40">
        <f t="shared" si="15"/>
        <v>45514</v>
      </c>
      <c r="L20" s="40">
        <f t="shared" si="15"/>
        <v>45515</v>
      </c>
      <c r="M20" s="40">
        <f t="shared" si="15"/>
        <v>45516</v>
      </c>
      <c r="N20" s="40">
        <f t="shared" si="15"/>
        <v>45517</v>
      </c>
      <c r="O20" s="40">
        <f t="shared" si="15"/>
        <v>45518</v>
      </c>
      <c r="P20" s="40">
        <f t="shared" si="15"/>
        <v>45519</v>
      </c>
      <c r="Q20" s="40">
        <f t="shared" si="15"/>
        <v>45520</v>
      </c>
      <c r="R20" s="40">
        <f t="shared" si="15"/>
        <v>45521</v>
      </c>
      <c r="S20" s="40">
        <f t="shared" si="15"/>
        <v>45522</v>
      </c>
      <c r="T20" s="40">
        <f t="shared" si="15"/>
        <v>45523</v>
      </c>
      <c r="U20" s="40">
        <f t="shared" si="15"/>
        <v>45524</v>
      </c>
      <c r="V20" s="40">
        <f t="shared" si="15"/>
        <v>45525</v>
      </c>
      <c r="W20" s="40">
        <f t="shared" si="15"/>
        <v>45526</v>
      </c>
      <c r="X20" s="40">
        <f t="shared" si="15"/>
        <v>45527</v>
      </c>
      <c r="Y20" s="40">
        <f t="shared" si="15"/>
        <v>45528</v>
      </c>
      <c r="Z20" s="40">
        <f t="shared" si="15"/>
        <v>45529</v>
      </c>
      <c r="AA20" s="40">
        <f t="shared" si="15"/>
        <v>45530</v>
      </c>
      <c r="AB20" s="40">
        <f t="shared" si="15"/>
        <v>45531</v>
      </c>
      <c r="AC20" s="40">
        <f t="shared" si="15"/>
        <v>45532</v>
      </c>
      <c r="AD20" s="40">
        <f t="shared" si="15"/>
        <v>45533</v>
      </c>
      <c r="AE20" s="40">
        <f t="shared" si="15"/>
        <v>45534</v>
      </c>
      <c r="AF20" s="40">
        <f t="shared" si="15"/>
        <v>45535</v>
      </c>
    </row>
    <row r="21" spans="1:32" x14ac:dyDescent="0.75">
      <c r="A21" s="170">
        <v>44805</v>
      </c>
      <c r="B21" s="39">
        <f t="shared" ref="B21:AF21" si="16">B22</f>
        <v>45536</v>
      </c>
      <c r="C21" s="39">
        <f t="shared" si="16"/>
        <v>45537</v>
      </c>
      <c r="D21" s="39">
        <f t="shared" si="16"/>
        <v>45538</v>
      </c>
      <c r="E21" s="39">
        <f t="shared" si="16"/>
        <v>45539</v>
      </c>
      <c r="F21" s="39">
        <f t="shared" si="16"/>
        <v>45540</v>
      </c>
      <c r="G21" s="39">
        <f t="shared" si="16"/>
        <v>45541</v>
      </c>
      <c r="H21" s="39">
        <f t="shared" si="16"/>
        <v>45542</v>
      </c>
      <c r="I21" s="39">
        <f t="shared" si="16"/>
        <v>45543</v>
      </c>
      <c r="J21" s="39">
        <f t="shared" si="16"/>
        <v>45544</v>
      </c>
      <c r="K21" s="39">
        <f t="shared" si="16"/>
        <v>45545</v>
      </c>
      <c r="L21" s="39">
        <f t="shared" si="16"/>
        <v>45546</v>
      </c>
      <c r="M21" s="39">
        <f t="shared" si="16"/>
        <v>45547</v>
      </c>
      <c r="N21" s="39">
        <f t="shared" si="16"/>
        <v>45548</v>
      </c>
      <c r="O21" s="39">
        <f t="shared" si="16"/>
        <v>45549</v>
      </c>
      <c r="P21" s="39">
        <f t="shared" si="16"/>
        <v>45550</v>
      </c>
      <c r="Q21" s="39">
        <f t="shared" si="16"/>
        <v>45551</v>
      </c>
      <c r="R21" s="39">
        <f t="shared" si="16"/>
        <v>45552</v>
      </c>
      <c r="S21" s="39">
        <f t="shared" si="16"/>
        <v>45553</v>
      </c>
      <c r="T21" s="39">
        <f t="shared" si="16"/>
        <v>45554</v>
      </c>
      <c r="U21" s="39">
        <f t="shared" si="16"/>
        <v>45555</v>
      </c>
      <c r="V21" s="39">
        <f t="shared" si="16"/>
        <v>45556</v>
      </c>
      <c r="W21" s="39">
        <f t="shared" si="16"/>
        <v>45557</v>
      </c>
      <c r="X21" s="39">
        <f t="shared" si="16"/>
        <v>45558</v>
      </c>
      <c r="Y21" s="39">
        <f t="shared" si="16"/>
        <v>45559</v>
      </c>
      <c r="Z21" s="39">
        <f t="shared" si="16"/>
        <v>45560</v>
      </c>
      <c r="AA21" s="39">
        <f t="shared" si="16"/>
        <v>45561</v>
      </c>
      <c r="AB21" s="39">
        <f t="shared" si="16"/>
        <v>45562</v>
      </c>
      <c r="AC21" s="39">
        <f t="shared" si="16"/>
        <v>45563</v>
      </c>
      <c r="AD21" s="39">
        <f t="shared" si="16"/>
        <v>45564</v>
      </c>
      <c r="AE21" s="39">
        <f t="shared" si="16"/>
        <v>45565</v>
      </c>
      <c r="AF21" s="83" t="str">
        <f t="shared" si="16"/>
        <v/>
      </c>
    </row>
    <row r="22" spans="1:32" x14ac:dyDescent="0.75">
      <c r="A22" s="170"/>
      <c r="B22" s="40">
        <f>EDATE(B20,1)</f>
        <v>45536</v>
      </c>
      <c r="C22" s="40">
        <f t="shared" ref="C22:AF22" si="17">IFERROR(IF(MONTH(B22+1)=MONTH($B22),B22+1,""),"")</f>
        <v>45537</v>
      </c>
      <c r="D22" s="40">
        <f t="shared" si="17"/>
        <v>45538</v>
      </c>
      <c r="E22" s="40">
        <f t="shared" si="17"/>
        <v>45539</v>
      </c>
      <c r="F22" s="40">
        <f t="shared" si="17"/>
        <v>45540</v>
      </c>
      <c r="G22" s="40">
        <f t="shared" si="17"/>
        <v>45541</v>
      </c>
      <c r="H22" s="40">
        <f t="shared" si="17"/>
        <v>45542</v>
      </c>
      <c r="I22" s="40">
        <f t="shared" si="17"/>
        <v>45543</v>
      </c>
      <c r="J22" s="40">
        <f t="shared" si="17"/>
        <v>45544</v>
      </c>
      <c r="K22" s="40">
        <f t="shared" si="17"/>
        <v>45545</v>
      </c>
      <c r="L22" s="40">
        <f t="shared" si="17"/>
        <v>45546</v>
      </c>
      <c r="M22" s="40">
        <f t="shared" si="17"/>
        <v>45547</v>
      </c>
      <c r="N22" s="40">
        <f t="shared" si="17"/>
        <v>45548</v>
      </c>
      <c r="O22" s="40">
        <f t="shared" si="17"/>
        <v>45549</v>
      </c>
      <c r="P22" s="40">
        <f t="shared" si="17"/>
        <v>45550</v>
      </c>
      <c r="Q22" s="40">
        <f t="shared" si="17"/>
        <v>45551</v>
      </c>
      <c r="R22" s="40">
        <f t="shared" si="17"/>
        <v>45552</v>
      </c>
      <c r="S22" s="40">
        <f t="shared" si="17"/>
        <v>45553</v>
      </c>
      <c r="T22" s="40">
        <f t="shared" si="17"/>
        <v>45554</v>
      </c>
      <c r="U22" s="40">
        <f t="shared" si="17"/>
        <v>45555</v>
      </c>
      <c r="V22" s="40">
        <f t="shared" si="17"/>
        <v>45556</v>
      </c>
      <c r="W22" s="40">
        <f t="shared" si="17"/>
        <v>45557</v>
      </c>
      <c r="X22" s="40">
        <f t="shared" si="17"/>
        <v>45558</v>
      </c>
      <c r="Y22" s="40">
        <f t="shared" si="17"/>
        <v>45559</v>
      </c>
      <c r="Z22" s="40">
        <f t="shared" si="17"/>
        <v>45560</v>
      </c>
      <c r="AA22" s="40">
        <f t="shared" si="17"/>
        <v>45561</v>
      </c>
      <c r="AB22" s="40">
        <f t="shared" si="17"/>
        <v>45562</v>
      </c>
      <c r="AC22" s="40">
        <f t="shared" si="17"/>
        <v>45563</v>
      </c>
      <c r="AD22" s="40">
        <f t="shared" si="17"/>
        <v>45564</v>
      </c>
      <c r="AE22" s="40">
        <f t="shared" si="17"/>
        <v>45565</v>
      </c>
      <c r="AF22" s="82" t="str">
        <f t="shared" si="17"/>
        <v/>
      </c>
    </row>
    <row r="23" spans="1:32" x14ac:dyDescent="0.75">
      <c r="A23" s="170">
        <v>44835</v>
      </c>
      <c r="B23" s="39">
        <f t="shared" ref="B23:AF23" si="18">B24</f>
        <v>45566</v>
      </c>
      <c r="C23" s="39">
        <f t="shared" si="18"/>
        <v>45567</v>
      </c>
      <c r="D23" s="39">
        <f t="shared" si="18"/>
        <v>45568</v>
      </c>
      <c r="E23" s="39">
        <f t="shared" si="18"/>
        <v>45569</v>
      </c>
      <c r="F23" s="39">
        <f t="shared" si="18"/>
        <v>45570</v>
      </c>
      <c r="G23" s="39">
        <f t="shared" si="18"/>
        <v>45571</v>
      </c>
      <c r="H23" s="39">
        <f t="shared" si="18"/>
        <v>45572</v>
      </c>
      <c r="I23" s="39">
        <f t="shared" si="18"/>
        <v>45573</v>
      </c>
      <c r="J23" s="39">
        <f t="shared" si="18"/>
        <v>45574</v>
      </c>
      <c r="K23" s="39">
        <f t="shared" si="18"/>
        <v>45575</v>
      </c>
      <c r="L23" s="39">
        <f t="shared" si="18"/>
        <v>45576</v>
      </c>
      <c r="M23" s="39">
        <f t="shared" si="18"/>
        <v>45577</v>
      </c>
      <c r="N23" s="39">
        <f t="shared" si="18"/>
        <v>45578</v>
      </c>
      <c r="O23" s="39">
        <f t="shared" si="18"/>
        <v>45579</v>
      </c>
      <c r="P23" s="39">
        <f t="shared" si="18"/>
        <v>45580</v>
      </c>
      <c r="Q23" s="39">
        <f t="shared" si="18"/>
        <v>45581</v>
      </c>
      <c r="R23" s="39">
        <f t="shared" si="18"/>
        <v>45582</v>
      </c>
      <c r="S23" s="39">
        <f t="shared" si="18"/>
        <v>45583</v>
      </c>
      <c r="T23" s="39">
        <f t="shared" si="18"/>
        <v>45584</v>
      </c>
      <c r="U23" s="39">
        <f t="shared" si="18"/>
        <v>45585</v>
      </c>
      <c r="V23" s="39">
        <f t="shared" si="18"/>
        <v>45586</v>
      </c>
      <c r="W23" s="39">
        <f t="shared" si="18"/>
        <v>45587</v>
      </c>
      <c r="X23" s="39">
        <f t="shared" si="18"/>
        <v>45588</v>
      </c>
      <c r="Y23" s="39">
        <f t="shared" si="18"/>
        <v>45589</v>
      </c>
      <c r="Z23" s="39">
        <f t="shared" si="18"/>
        <v>45590</v>
      </c>
      <c r="AA23" s="39">
        <f t="shared" si="18"/>
        <v>45591</v>
      </c>
      <c r="AB23" s="39">
        <f t="shared" si="18"/>
        <v>45592</v>
      </c>
      <c r="AC23" s="39">
        <f t="shared" si="18"/>
        <v>45593</v>
      </c>
      <c r="AD23" s="39">
        <f t="shared" si="18"/>
        <v>45594</v>
      </c>
      <c r="AE23" s="39">
        <f t="shared" si="18"/>
        <v>45595</v>
      </c>
      <c r="AF23" s="39">
        <f t="shared" si="18"/>
        <v>45596</v>
      </c>
    </row>
    <row r="24" spans="1:32" x14ac:dyDescent="0.75">
      <c r="A24" s="170"/>
      <c r="B24" s="40">
        <f>EDATE(B22,1)</f>
        <v>45566</v>
      </c>
      <c r="C24" s="40">
        <f t="shared" ref="C24:AF24" si="19">IFERROR(IF(MONTH(B24+1)=MONTH($B24),B24+1,""),"")</f>
        <v>45567</v>
      </c>
      <c r="D24" s="40">
        <f t="shared" si="19"/>
        <v>45568</v>
      </c>
      <c r="E24" s="40">
        <f t="shared" si="19"/>
        <v>45569</v>
      </c>
      <c r="F24" s="40">
        <f t="shared" si="19"/>
        <v>45570</v>
      </c>
      <c r="G24" s="40">
        <f t="shared" si="19"/>
        <v>45571</v>
      </c>
      <c r="H24" s="40">
        <f t="shared" si="19"/>
        <v>45572</v>
      </c>
      <c r="I24" s="40">
        <f t="shared" si="19"/>
        <v>45573</v>
      </c>
      <c r="J24" s="40">
        <f t="shared" si="19"/>
        <v>45574</v>
      </c>
      <c r="K24" s="40">
        <f t="shared" si="19"/>
        <v>45575</v>
      </c>
      <c r="L24" s="40">
        <f t="shared" si="19"/>
        <v>45576</v>
      </c>
      <c r="M24" s="40">
        <f t="shared" si="19"/>
        <v>45577</v>
      </c>
      <c r="N24" s="40">
        <f t="shared" si="19"/>
        <v>45578</v>
      </c>
      <c r="O24" s="40">
        <f t="shared" si="19"/>
        <v>45579</v>
      </c>
      <c r="P24" s="40">
        <f t="shared" si="19"/>
        <v>45580</v>
      </c>
      <c r="Q24" s="40">
        <f t="shared" si="19"/>
        <v>45581</v>
      </c>
      <c r="R24" s="40">
        <f t="shared" si="19"/>
        <v>45582</v>
      </c>
      <c r="S24" s="40">
        <f t="shared" si="19"/>
        <v>45583</v>
      </c>
      <c r="T24" s="40">
        <f t="shared" si="19"/>
        <v>45584</v>
      </c>
      <c r="U24" s="40">
        <f t="shared" si="19"/>
        <v>45585</v>
      </c>
      <c r="V24" s="40">
        <f t="shared" si="19"/>
        <v>45586</v>
      </c>
      <c r="W24" s="40">
        <f t="shared" si="19"/>
        <v>45587</v>
      </c>
      <c r="X24" s="40">
        <f t="shared" si="19"/>
        <v>45588</v>
      </c>
      <c r="Y24" s="40">
        <f t="shared" si="19"/>
        <v>45589</v>
      </c>
      <c r="Z24" s="40">
        <f t="shared" si="19"/>
        <v>45590</v>
      </c>
      <c r="AA24" s="40">
        <f t="shared" si="19"/>
        <v>45591</v>
      </c>
      <c r="AB24" s="40">
        <f t="shared" si="19"/>
        <v>45592</v>
      </c>
      <c r="AC24" s="40">
        <f t="shared" si="19"/>
        <v>45593</v>
      </c>
      <c r="AD24" s="40">
        <f t="shared" si="19"/>
        <v>45594</v>
      </c>
      <c r="AE24" s="40">
        <f t="shared" si="19"/>
        <v>45595</v>
      </c>
      <c r="AF24" s="40">
        <f t="shared" si="19"/>
        <v>45596</v>
      </c>
    </row>
    <row r="25" spans="1:32" x14ac:dyDescent="0.75">
      <c r="A25" s="170">
        <v>44866</v>
      </c>
      <c r="B25" s="39">
        <f t="shared" ref="B25:AF25" si="20">B26</f>
        <v>45597</v>
      </c>
      <c r="C25" s="39">
        <f t="shared" si="20"/>
        <v>45598</v>
      </c>
      <c r="D25" s="39">
        <f t="shared" si="20"/>
        <v>45599</v>
      </c>
      <c r="E25" s="39">
        <f t="shared" si="20"/>
        <v>45600</v>
      </c>
      <c r="F25" s="39">
        <f t="shared" si="20"/>
        <v>45601</v>
      </c>
      <c r="G25" s="39">
        <f t="shared" si="20"/>
        <v>45602</v>
      </c>
      <c r="H25" s="39">
        <f t="shared" si="20"/>
        <v>45603</v>
      </c>
      <c r="I25" s="39">
        <f t="shared" si="20"/>
        <v>45604</v>
      </c>
      <c r="J25" s="39">
        <f t="shared" si="20"/>
        <v>45605</v>
      </c>
      <c r="K25" s="39">
        <f t="shared" si="20"/>
        <v>45606</v>
      </c>
      <c r="L25" s="39">
        <f t="shared" si="20"/>
        <v>45607</v>
      </c>
      <c r="M25" s="39">
        <f t="shared" si="20"/>
        <v>45608</v>
      </c>
      <c r="N25" s="39">
        <f t="shared" si="20"/>
        <v>45609</v>
      </c>
      <c r="O25" s="39">
        <f t="shared" si="20"/>
        <v>45610</v>
      </c>
      <c r="P25" s="39">
        <f t="shared" si="20"/>
        <v>45611</v>
      </c>
      <c r="Q25" s="39">
        <f t="shared" si="20"/>
        <v>45612</v>
      </c>
      <c r="R25" s="39">
        <f t="shared" si="20"/>
        <v>45613</v>
      </c>
      <c r="S25" s="39">
        <f t="shared" si="20"/>
        <v>45614</v>
      </c>
      <c r="T25" s="39">
        <f t="shared" si="20"/>
        <v>45615</v>
      </c>
      <c r="U25" s="39">
        <f t="shared" si="20"/>
        <v>45616</v>
      </c>
      <c r="V25" s="39">
        <f t="shared" si="20"/>
        <v>45617</v>
      </c>
      <c r="W25" s="39">
        <f t="shared" si="20"/>
        <v>45618</v>
      </c>
      <c r="X25" s="39">
        <f t="shared" si="20"/>
        <v>45619</v>
      </c>
      <c r="Y25" s="39">
        <f t="shared" si="20"/>
        <v>45620</v>
      </c>
      <c r="Z25" s="39">
        <f t="shared" si="20"/>
        <v>45621</v>
      </c>
      <c r="AA25" s="39">
        <f t="shared" si="20"/>
        <v>45622</v>
      </c>
      <c r="AB25" s="39">
        <f t="shared" si="20"/>
        <v>45623</v>
      </c>
      <c r="AC25" s="39">
        <f t="shared" si="20"/>
        <v>45624</v>
      </c>
      <c r="AD25" s="39">
        <f t="shared" si="20"/>
        <v>45625</v>
      </c>
      <c r="AE25" s="39">
        <f t="shared" si="20"/>
        <v>45626</v>
      </c>
      <c r="AF25" s="83" t="str">
        <f t="shared" si="20"/>
        <v/>
      </c>
    </row>
    <row r="26" spans="1:32" x14ac:dyDescent="0.75">
      <c r="A26" s="170"/>
      <c r="B26" s="40">
        <f>EDATE(B24,1)</f>
        <v>45597</v>
      </c>
      <c r="C26" s="40">
        <f t="shared" ref="C26:AF26" si="21">IFERROR(IF(MONTH(B26+1)=MONTH($B26),B26+1,""),"")</f>
        <v>45598</v>
      </c>
      <c r="D26" s="40">
        <f t="shared" si="21"/>
        <v>45599</v>
      </c>
      <c r="E26" s="40">
        <f t="shared" si="21"/>
        <v>45600</v>
      </c>
      <c r="F26" s="40">
        <f t="shared" si="21"/>
        <v>45601</v>
      </c>
      <c r="G26" s="40">
        <f t="shared" si="21"/>
        <v>45602</v>
      </c>
      <c r="H26" s="40">
        <f t="shared" si="21"/>
        <v>45603</v>
      </c>
      <c r="I26" s="40">
        <f t="shared" si="21"/>
        <v>45604</v>
      </c>
      <c r="J26" s="40">
        <f t="shared" si="21"/>
        <v>45605</v>
      </c>
      <c r="K26" s="40">
        <f t="shared" si="21"/>
        <v>45606</v>
      </c>
      <c r="L26" s="40">
        <f t="shared" si="21"/>
        <v>45607</v>
      </c>
      <c r="M26" s="40">
        <f t="shared" si="21"/>
        <v>45608</v>
      </c>
      <c r="N26" s="40">
        <f t="shared" si="21"/>
        <v>45609</v>
      </c>
      <c r="O26" s="40">
        <f t="shared" si="21"/>
        <v>45610</v>
      </c>
      <c r="P26" s="40">
        <f t="shared" si="21"/>
        <v>45611</v>
      </c>
      <c r="Q26" s="40">
        <f t="shared" si="21"/>
        <v>45612</v>
      </c>
      <c r="R26" s="40">
        <f t="shared" si="21"/>
        <v>45613</v>
      </c>
      <c r="S26" s="40">
        <f t="shared" si="21"/>
        <v>45614</v>
      </c>
      <c r="T26" s="40">
        <f t="shared" si="21"/>
        <v>45615</v>
      </c>
      <c r="U26" s="40">
        <f t="shared" si="21"/>
        <v>45616</v>
      </c>
      <c r="V26" s="40">
        <f t="shared" si="21"/>
        <v>45617</v>
      </c>
      <c r="W26" s="40">
        <f t="shared" si="21"/>
        <v>45618</v>
      </c>
      <c r="X26" s="40">
        <f t="shared" si="21"/>
        <v>45619</v>
      </c>
      <c r="Y26" s="40">
        <f t="shared" si="21"/>
        <v>45620</v>
      </c>
      <c r="Z26" s="40">
        <f t="shared" si="21"/>
        <v>45621</v>
      </c>
      <c r="AA26" s="40">
        <f t="shared" si="21"/>
        <v>45622</v>
      </c>
      <c r="AB26" s="40">
        <f t="shared" si="21"/>
        <v>45623</v>
      </c>
      <c r="AC26" s="40">
        <f t="shared" si="21"/>
        <v>45624</v>
      </c>
      <c r="AD26" s="40">
        <f t="shared" si="21"/>
        <v>45625</v>
      </c>
      <c r="AE26" s="40">
        <f t="shared" si="21"/>
        <v>45626</v>
      </c>
      <c r="AF26" s="82" t="str">
        <f t="shared" si="21"/>
        <v/>
      </c>
    </row>
    <row r="27" spans="1:32" x14ac:dyDescent="0.75">
      <c r="A27" s="170">
        <v>44896</v>
      </c>
      <c r="B27" s="39">
        <f t="shared" ref="B27:AF27" si="22">B28</f>
        <v>45627</v>
      </c>
      <c r="C27" s="39">
        <f t="shared" si="22"/>
        <v>45628</v>
      </c>
      <c r="D27" s="39">
        <f t="shared" si="22"/>
        <v>45629</v>
      </c>
      <c r="E27" s="39">
        <f t="shared" si="22"/>
        <v>45630</v>
      </c>
      <c r="F27" s="39">
        <f t="shared" si="22"/>
        <v>45631</v>
      </c>
      <c r="G27" s="39">
        <f t="shared" si="22"/>
        <v>45632</v>
      </c>
      <c r="H27" s="39">
        <f t="shared" si="22"/>
        <v>45633</v>
      </c>
      <c r="I27" s="39">
        <f t="shared" si="22"/>
        <v>45634</v>
      </c>
      <c r="J27" s="39">
        <f t="shared" si="22"/>
        <v>45635</v>
      </c>
      <c r="K27" s="39">
        <f t="shared" si="22"/>
        <v>45636</v>
      </c>
      <c r="L27" s="39">
        <f t="shared" si="22"/>
        <v>45637</v>
      </c>
      <c r="M27" s="39">
        <f t="shared" si="22"/>
        <v>45638</v>
      </c>
      <c r="N27" s="39">
        <f t="shared" si="22"/>
        <v>45639</v>
      </c>
      <c r="O27" s="39">
        <f t="shared" si="22"/>
        <v>45640</v>
      </c>
      <c r="P27" s="39">
        <f t="shared" si="22"/>
        <v>45641</v>
      </c>
      <c r="Q27" s="39">
        <f t="shared" si="22"/>
        <v>45642</v>
      </c>
      <c r="R27" s="39">
        <f t="shared" si="22"/>
        <v>45643</v>
      </c>
      <c r="S27" s="39">
        <f t="shared" si="22"/>
        <v>45644</v>
      </c>
      <c r="T27" s="39">
        <f t="shared" si="22"/>
        <v>45645</v>
      </c>
      <c r="U27" s="39">
        <f t="shared" si="22"/>
        <v>45646</v>
      </c>
      <c r="V27" s="39">
        <f t="shared" si="22"/>
        <v>45647</v>
      </c>
      <c r="W27" s="39">
        <f t="shared" si="22"/>
        <v>45648</v>
      </c>
      <c r="X27" s="39">
        <f t="shared" si="22"/>
        <v>45649</v>
      </c>
      <c r="Y27" s="39">
        <f t="shared" si="22"/>
        <v>45650</v>
      </c>
      <c r="Z27" s="39">
        <f t="shared" si="22"/>
        <v>45651</v>
      </c>
      <c r="AA27" s="39">
        <f t="shared" si="22"/>
        <v>45652</v>
      </c>
      <c r="AB27" s="39">
        <f t="shared" si="22"/>
        <v>45653</v>
      </c>
      <c r="AC27" s="39">
        <f t="shared" si="22"/>
        <v>45654</v>
      </c>
      <c r="AD27" s="39">
        <f t="shared" si="22"/>
        <v>45655</v>
      </c>
      <c r="AE27" s="39">
        <f t="shared" si="22"/>
        <v>45656</v>
      </c>
      <c r="AF27" s="39">
        <f t="shared" si="22"/>
        <v>45657</v>
      </c>
    </row>
    <row r="28" spans="1:32" x14ac:dyDescent="0.75">
      <c r="A28" s="170"/>
      <c r="B28" s="40">
        <f>EDATE(B26,1)</f>
        <v>45627</v>
      </c>
      <c r="C28" s="40">
        <f t="shared" ref="C28:AF28" si="23">IFERROR(IF(MONTH(B28+1)=MONTH($B28),B28+1,""),"")</f>
        <v>45628</v>
      </c>
      <c r="D28" s="40">
        <f t="shared" si="23"/>
        <v>45629</v>
      </c>
      <c r="E28" s="40">
        <f t="shared" si="23"/>
        <v>45630</v>
      </c>
      <c r="F28" s="40">
        <f t="shared" si="23"/>
        <v>45631</v>
      </c>
      <c r="G28" s="40">
        <f t="shared" si="23"/>
        <v>45632</v>
      </c>
      <c r="H28" s="40">
        <f t="shared" si="23"/>
        <v>45633</v>
      </c>
      <c r="I28" s="40">
        <f t="shared" si="23"/>
        <v>45634</v>
      </c>
      <c r="J28" s="40">
        <f t="shared" si="23"/>
        <v>45635</v>
      </c>
      <c r="K28" s="40">
        <f t="shared" si="23"/>
        <v>45636</v>
      </c>
      <c r="L28" s="40">
        <f t="shared" si="23"/>
        <v>45637</v>
      </c>
      <c r="M28" s="40">
        <f t="shared" si="23"/>
        <v>45638</v>
      </c>
      <c r="N28" s="40">
        <f t="shared" si="23"/>
        <v>45639</v>
      </c>
      <c r="O28" s="40">
        <f t="shared" si="23"/>
        <v>45640</v>
      </c>
      <c r="P28" s="40">
        <f t="shared" si="23"/>
        <v>45641</v>
      </c>
      <c r="Q28" s="40">
        <f t="shared" si="23"/>
        <v>45642</v>
      </c>
      <c r="R28" s="40">
        <f t="shared" si="23"/>
        <v>45643</v>
      </c>
      <c r="S28" s="40">
        <f t="shared" si="23"/>
        <v>45644</v>
      </c>
      <c r="T28" s="40">
        <f t="shared" si="23"/>
        <v>45645</v>
      </c>
      <c r="U28" s="40">
        <f t="shared" si="23"/>
        <v>45646</v>
      </c>
      <c r="V28" s="40">
        <f t="shared" si="23"/>
        <v>45647</v>
      </c>
      <c r="W28" s="40">
        <f t="shared" si="23"/>
        <v>45648</v>
      </c>
      <c r="X28" s="40">
        <f t="shared" si="23"/>
        <v>45649</v>
      </c>
      <c r="Y28" s="40">
        <f t="shared" si="23"/>
        <v>45650</v>
      </c>
      <c r="Z28" s="40">
        <f t="shared" si="23"/>
        <v>45651</v>
      </c>
      <c r="AA28" s="40">
        <f t="shared" si="23"/>
        <v>45652</v>
      </c>
      <c r="AB28" s="40">
        <f t="shared" si="23"/>
        <v>45653</v>
      </c>
      <c r="AC28" s="40">
        <f t="shared" si="23"/>
        <v>45654</v>
      </c>
      <c r="AD28" s="40">
        <f t="shared" si="23"/>
        <v>45655</v>
      </c>
      <c r="AE28" s="40">
        <f t="shared" si="23"/>
        <v>45656</v>
      </c>
      <c r="AF28" s="40">
        <f t="shared" si="23"/>
        <v>45657</v>
      </c>
    </row>
  </sheetData>
  <mergeCells count="12">
    <mergeCell ref="A25:A26"/>
    <mergeCell ref="A27:A28"/>
    <mergeCell ref="A15:A16"/>
    <mergeCell ref="A17:A18"/>
    <mergeCell ref="A19:A20"/>
    <mergeCell ref="A21:A22"/>
    <mergeCell ref="A23:A24"/>
    <mergeCell ref="A5:A6"/>
    <mergeCell ref="A7:A8"/>
    <mergeCell ref="A9:A10"/>
    <mergeCell ref="A11:A12"/>
    <mergeCell ref="A13:A14"/>
  </mergeCells>
  <conditionalFormatting sqref="B5:AF28">
    <cfRule type="expression" dxfId="17" priority="36">
      <formula>WEEKDAY(B5,2)&gt;5</formula>
    </cfRule>
  </conditionalFormatting>
  <pageMargins left="0.7" right="0.7" top="0.78740157500000008" bottom="0.78740157500000008" header="0.3" footer="0.3"/>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17" id="{00740082-00C7-435E-B52C-0088009B00DB}">
            <xm:f>IF('Start Data'!$B$3='Public Holidays'!$C$2,VLOOKUP(B5,'Public Holidays'!$C$3:$C$21,1,0),0)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6" id="{00B400BB-00BA-4D31-A0A1-003E008400E8}">
            <xm:f>IF('Start Data'!$B$3='Public Holidays'!$B$2,VLOOKUP(B5,'Public Holidays'!$B$3:$B$21,1,0),0)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5" id="{00F3007A-0098-41C4-ADB6-00920004003E}">
            <xm:f>IF('Start Data'!$B$3='Public Holidays'!$D$2,VLOOKUP(B5,'Public Holidays'!$D$3:$D$21,1,0),0)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4" id="{00D20031-0033-48F7-A852-007C0095003D}">
            <xm:f>IF('Start Data'!$B$3='Public Holidays'!$E$2,VLOOKUP(B5,'Public Holidays'!$E$3:$E$21,1,0),0)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3" id="{006900A1-00B8-4F81-A76E-003600BA00CE}">
            <xm:f>IF('Start Data'!$B$3='Public Holidays'!$F$2,VLOOKUP(B5,'Public Holidays'!$F$3:$F$21,1,0),0)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2" id="{00D70021-0092-4399-B374-00D700DF003C}">
            <xm:f>IF('Start Data'!$B$3='Public Holidays'!$G$2,VLOOKUP(B5,'Public Holidays'!$G$3:$G$21,1,0),0)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1" id="{0088004D-00CB-464B-B4A6-005100B30096}">
            <xm:f>IF('Start Data'!$B$3='Public Holidays'!$H$2,VLOOKUP(B5,'Public Holidays'!$H$3:$H$21,1,0),0)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0" id="{00CB002A-007D-49FD-B20E-004C00C90060}">
            <xm:f>IF('Start Data'!$B$3='Public Holidays'!$I$2,VLOOKUP(B5,'Public Holidays'!$I$3:$I$21,1,0),0)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9" id="{00540022-0099-4618-ABE6-00F800600037}">
            <xm:f>IF('Start Data'!$B$3='Public Holidays'!$J$2,VLOOKUP(B5,'Public Holidays'!$J$3:$J$21,1,0),0)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8" id="{002100E8-00E2-4A8B-85FF-00C100F90078}">
            <xm:f>IF('Start Data'!$B$3='Public Holidays'!$K$2,VLOOKUP(B5,'Public Holidays'!$K$3:$K$21,1,0),0)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7" id="{0065006A-00C9-4A04-AC51-007B00390096}">
            <xm:f>IF('Start Data'!$B$3='Public Holidays'!$L$2,VLOOKUP(B5,'Public Holidays'!$L$3:$L$21,1,0),0)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6" id="{006B005B-00E6-4A33-A10B-00BC00B60092}">
            <xm:f>IF('Start Data'!$B$3='Public Holidays'!$M$2,VLOOKUP(B5,'Public Holidays'!$M$3:$M$21,1,0),0)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5" id="{006500B2-0046-4DED-9026-002400530046}">
            <xm:f>IF('Start Data'!$B$3='Public Holidays'!$N$2,VLOOKUP(B5,'Public Holidays'!$N$3:$N$21,1,0),0)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4" id="{00EC00ED-005F-4056-9B14-007700730040}">
            <xm:f>IF('Start Data'!$B$3='Public Holidays'!$O$2,VLOOKUP(B5,'Public Holidays'!$O$3:$O$21,1,0),0)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3" id="{00C40002-0037-4A31-ABD0-00CD00680099}">
            <xm:f>IF('Start Data'!$B$3='Public Holidays'!$P$2,VLOOKUP(B5,'Public Holidays'!$P$3:$P$21,1,0),0)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2" id="{00EC008C-00AE-4DA5-AEFC-005300BF00ED}">
            <xm:f>IF('Start Data'!$B$3='Public Holidays'!$Q$2,VLOOKUP(B5,'Public Holidays'!$Q$3:$Q$21,1,0),0)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 id="{00360054-00FD-42F6-B002-004A00B00002}">
            <xm:f>VLOOKUP(B5,'Public Holidays'!$B$25:$B$31,1,0)</xm:f>
            <x14:dxf>
              <fill>
                <patternFill patternType="solid">
                  <fgColor theme="8" tint="0.79998168889431442"/>
                  <bgColor theme="8" tint="0.79998168889431442"/>
                </patternFill>
              </fill>
            </x14:dxf>
          </x14:cfRule>
          <xm:sqref>B5:AF28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1"/>
  <sheetViews>
    <sheetView showGridLines="0" workbookViewId="0">
      <selection activeCell="P44" sqref="P44"/>
    </sheetView>
  </sheetViews>
  <sheetFormatPr baseColWidth="10" defaultColWidth="11.40625" defaultRowHeight="16" x14ac:dyDescent="0.8"/>
  <cols>
    <col min="1" max="1" width="26.54296875" style="84" customWidth="1"/>
    <col min="2" max="2" width="14.26953125" style="84" customWidth="1"/>
    <col min="3" max="3" width="11.40625" style="84"/>
    <col min="4" max="4" width="14.40625" style="84" customWidth="1"/>
    <col min="5" max="18" width="11.40625" style="84"/>
    <col min="19" max="19" width="22.26953125" style="84" customWidth="1"/>
    <col min="20" max="16384" width="11.40625" style="84"/>
  </cols>
  <sheetData>
    <row r="1" spans="1:19" x14ac:dyDescent="0.8">
      <c r="C1" s="84" t="s">
        <v>131</v>
      </c>
      <c r="D1" s="84">
        <f>Calendar!D2</f>
        <v>2024</v>
      </c>
    </row>
    <row r="2" spans="1:19" ht="27" customHeight="1" x14ac:dyDescent="0.8">
      <c r="A2" s="85" t="s">
        <v>132</v>
      </c>
      <c r="B2" s="86" t="s">
        <v>133</v>
      </c>
      <c r="C2" s="86" t="s">
        <v>134</v>
      </c>
      <c r="D2" s="86" t="s">
        <v>135</v>
      </c>
      <c r="E2" s="86" t="s">
        <v>136</v>
      </c>
      <c r="F2" s="86" t="s">
        <v>137</v>
      </c>
      <c r="G2" s="86" t="s">
        <v>138</v>
      </c>
      <c r="H2" s="86" t="s">
        <v>139</v>
      </c>
      <c r="I2" s="86" t="s">
        <v>140</v>
      </c>
      <c r="J2" s="86" t="s">
        <v>141</v>
      </c>
      <c r="K2" s="86" t="s">
        <v>142</v>
      </c>
      <c r="L2" s="86" t="s">
        <v>143</v>
      </c>
      <c r="M2" s="86" t="s">
        <v>144</v>
      </c>
      <c r="N2" s="86" t="s">
        <v>145</v>
      </c>
      <c r="O2" s="86" t="s">
        <v>146</v>
      </c>
      <c r="P2" s="86" t="s">
        <v>147</v>
      </c>
      <c r="Q2" s="86" t="s">
        <v>148</v>
      </c>
    </row>
    <row r="3" spans="1:19" ht="17.149999999999999" customHeight="1" x14ac:dyDescent="0.8">
      <c r="A3" s="87" t="s">
        <v>149</v>
      </c>
      <c r="B3" s="88">
        <f>B4-2</f>
        <v>45380</v>
      </c>
      <c r="C3" s="88">
        <f>C4-2</f>
        <v>45380</v>
      </c>
      <c r="D3" s="88">
        <f t="shared" ref="D3:Q3" si="0">D4-2</f>
        <v>45380</v>
      </c>
      <c r="E3" s="88">
        <f t="shared" si="0"/>
        <v>45380</v>
      </c>
      <c r="F3" s="88">
        <f t="shared" si="0"/>
        <v>45380</v>
      </c>
      <c r="G3" s="88">
        <f t="shared" si="0"/>
        <v>45380</v>
      </c>
      <c r="H3" s="88">
        <f t="shared" si="0"/>
        <v>45380</v>
      </c>
      <c r="I3" s="88">
        <f t="shared" si="0"/>
        <v>45380</v>
      </c>
      <c r="J3" s="88">
        <f t="shared" si="0"/>
        <v>45380</v>
      </c>
      <c r="K3" s="88">
        <f t="shared" si="0"/>
        <v>45380</v>
      </c>
      <c r="L3" s="88">
        <f t="shared" si="0"/>
        <v>45380</v>
      </c>
      <c r="M3" s="88">
        <f t="shared" si="0"/>
        <v>45380</v>
      </c>
      <c r="N3" s="88">
        <f t="shared" si="0"/>
        <v>45380</v>
      </c>
      <c r="O3" s="88">
        <f t="shared" si="0"/>
        <v>45380</v>
      </c>
      <c r="P3" s="88">
        <f t="shared" si="0"/>
        <v>45380</v>
      </c>
      <c r="Q3" s="88">
        <f t="shared" si="0"/>
        <v>45380</v>
      </c>
      <c r="S3" s="89" t="s">
        <v>133</v>
      </c>
    </row>
    <row r="4" spans="1:19" ht="17.149999999999999" customHeight="1" x14ac:dyDescent="0.8">
      <c r="A4" s="90" t="s">
        <v>150</v>
      </c>
      <c r="B4" s="91">
        <f>7*ROUND((4&amp;-$D$1)/7+MOD(19*MOD($D$1,19)-7,30)*0.14,)-6</f>
        <v>45382</v>
      </c>
      <c r="C4" s="91">
        <f>7*ROUND((4&amp;-$D$1)/7+MOD(19*MOD($D$1,19)-7,30)*0.14,)-6</f>
        <v>45382</v>
      </c>
      <c r="D4" s="91">
        <f t="shared" ref="D4:Q4" si="1">7*ROUND((4&amp;-$D$1)/7+MOD(19*MOD($D$1,19)-7,30)*0.14,)-6</f>
        <v>45382</v>
      </c>
      <c r="E4" s="91">
        <f t="shared" si="1"/>
        <v>45382</v>
      </c>
      <c r="F4" s="91">
        <f t="shared" si="1"/>
        <v>45382</v>
      </c>
      <c r="G4" s="91">
        <f t="shared" si="1"/>
        <v>45382</v>
      </c>
      <c r="H4" s="91">
        <f t="shared" si="1"/>
        <v>45382</v>
      </c>
      <c r="I4" s="91">
        <f t="shared" si="1"/>
        <v>45382</v>
      </c>
      <c r="J4" s="91">
        <f t="shared" si="1"/>
        <v>45382</v>
      </c>
      <c r="K4" s="91">
        <f t="shared" si="1"/>
        <v>45382</v>
      </c>
      <c r="L4" s="91">
        <f t="shared" si="1"/>
        <v>45382</v>
      </c>
      <c r="M4" s="91">
        <f t="shared" si="1"/>
        <v>45382</v>
      </c>
      <c r="N4" s="91">
        <f t="shared" si="1"/>
        <v>45382</v>
      </c>
      <c r="O4" s="91">
        <f t="shared" si="1"/>
        <v>45382</v>
      </c>
      <c r="P4" s="91">
        <f t="shared" si="1"/>
        <v>45382</v>
      </c>
      <c r="Q4" s="91">
        <f t="shared" si="1"/>
        <v>45382</v>
      </c>
      <c r="S4" s="89" t="s">
        <v>134</v>
      </c>
    </row>
    <row r="5" spans="1:19" ht="17.149999999999999" customHeight="1" x14ac:dyDescent="0.8">
      <c r="A5" s="92" t="s">
        <v>151</v>
      </c>
      <c r="B5" s="91">
        <f>B4+1</f>
        <v>45383</v>
      </c>
      <c r="C5" s="91">
        <f>C4+1</f>
        <v>45383</v>
      </c>
      <c r="D5" s="91">
        <f t="shared" ref="D5:Q5" si="2">D4+1</f>
        <v>45383</v>
      </c>
      <c r="E5" s="91">
        <f t="shared" si="2"/>
        <v>45383</v>
      </c>
      <c r="F5" s="91">
        <f t="shared" si="2"/>
        <v>45383</v>
      </c>
      <c r="G5" s="91">
        <f t="shared" si="2"/>
        <v>45383</v>
      </c>
      <c r="H5" s="91">
        <f t="shared" si="2"/>
        <v>45383</v>
      </c>
      <c r="I5" s="91">
        <f t="shared" si="2"/>
        <v>45383</v>
      </c>
      <c r="J5" s="91">
        <f t="shared" si="2"/>
        <v>45383</v>
      </c>
      <c r="K5" s="91">
        <f t="shared" si="2"/>
        <v>45383</v>
      </c>
      <c r="L5" s="91">
        <f t="shared" si="2"/>
        <v>45383</v>
      </c>
      <c r="M5" s="91">
        <f t="shared" si="2"/>
        <v>45383</v>
      </c>
      <c r="N5" s="91">
        <f t="shared" si="2"/>
        <v>45383</v>
      </c>
      <c r="O5" s="91">
        <f t="shared" si="2"/>
        <v>45383</v>
      </c>
      <c r="P5" s="91">
        <f t="shared" si="2"/>
        <v>45383</v>
      </c>
      <c r="Q5" s="91">
        <f t="shared" si="2"/>
        <v>45383</v>
      </c>
      <c r="S5" s="89" t="s">
        <v>135</v>
      </c>
    </row>
    <row r="6" spans="1:19" ht="17.149999999999999" customHeight="1" x14ac:dyDescent="0.8">
      <c r="A6" s="92" t="s">
        <v>152</v>
      </c>
      <c r="B6" s="91">
        <f>B4+39</f>
        <v>45421</v>
      </c>
      <c r="C6" s="91">
        <f>C4+39</f>
        <v>45421</v>
      </c>
      <c r="D6" s="91">
        <f t="shared" ref="D6:Q6" si="3">D4+39</f>
        <v>45421</v>
      </c>
      <c r="E6" s="91">
        <f t="shared" si="3"/>
        <v>45421</v>
      </c>
      <c r="F6" s="91">
        <f t="shared" si="3"/>
        <v>45421</v>
      </c>
      <c r="G6" s="91">
        <f t="shared" si="3"/>
        <v>45421</v>
      </c>
      <c r="H6" s="91">
        <f t="shared" si="3"/>
        <v>45421</v>
      </c>
      <c r="I6" s="91">
        <f t="shared" si="3"/>
        <v>45421</v>
      </c>
      <c r="J6" s="91">
        <f t="shared" si="3"/>
        <v>45421</v>
      </c>
      <c r="K6" s="91">
        <f t="shared" si="3"/>
        <v>45421</v>
      </c>
      <c r="L6" s="91">
        <f t="shared" si="3"/>
        <v>45421</v>
      </c>
      <c r="M6" s="91">
        <f t="shared" si="3"/>
        <v>45421</v>
      </c>
      <c r="N6" s="91">
        <f t="shared" si="3"/>
        <v>45421</v>
      </c>
      <c r="O6" s="91">
        <f t="shared" si="3"/>
        <v>45421</v>
      </c>
      <c r="P6" s="91">
        <f t="shared" si="3"/>
        <v>45421</v>
      </c>
      <c r="Q6" s="91">
        <f t="shared" si="3"/>
        <v>45421</v>
      </c>
      <c r="S6" s="89" t="s">
        <v>136</v>
      </c>
    </row>
    <row r="7" spans="1:19" ht="17.149999999999999" customHeight="1" x14ac:dyDescent="0.8">
      <c r="A7" s="92" t="s">
        <v>153</v>
      </c>
      <c r="B7" s="91">
        <f>B4+50</f>
        <v>45432</v>
      </c>
      <c r="C7" s="91">
        <f>C4+50</f>
        <v>45432</v>
      </c>
      <c r="D7" s="91">
        <f t="shared" ref="D7:Q7" si="4">D4+50</f>
        <v>45432</v>
      </c>
      <c r="E7" s="91">
        <f t="shared" si="4"/>
        <v>45432</v>
      </c>
      <c r="F7" s="91">
        <f t="shared" si="4"/>
        <v>45432</v>
      </c>
      <c r="G7" s="91">
        <f t="shared" si="4"/>
        <v>45432</v>
      </c>
      <c r="H7" s="91">
        <f t="shared" si="4"/>
        <v>45432</v>
      </c>
      <c r="I7" s="91">
        <f t="shared" si="4"/>
        <v>45432</v>
      </c>
      <c r="J7" s="91">
        <f t="shared" si="4"/>
        <v>45432</v>
      </c>
      <c r="K7" s="91">
        <f t="shared" si="4"/>
        <v>45432</v>
      </c>
      <c r="L7" s="91">
        <f t="shared" si="4"/>
        <v>45432</v>
      </c>
      <c r="M7" s="91">
        <f t="shared" si="4"/>
        <v>45432</v>
      </c>
      <c r="N7" s="91">
        <f t="shared" si="4"/>
        <v>45432</v>
      </c>
      <c r="O7" s="91">
        <f t="shared" si="4"/>
        <v>45432</v>
      </c>
      <c r="P7" s="91">
        <f t="shared" si="4"/>
        <v>45432</v>
      </c>
      <c r="Q7" s="91">
        <f t="shared" si="4"/>
        <v>45432</v>
      </c>
      <c r="S7" s="89" t="s">
        <v>137</v>
      </c>
    </row>
    <row r="8" spans="1:19" ht="17.149999999999999" customHeight="1" x14ac:dyDescent="0.8">
      <c r="A8" s="92" t="s">
        <v>154</v>
      </c>
      <c r="B8" s="91">
        <f>DATE($D$1,10,3)</f>
        <v>45568</v>
      </c>
      <c r="C8" s="91">
        <f>DATE($D$1,10,3)</f>
        <v>45568</v>
      </c>
      <c r="D8" s="91">
        <f t="shared" ref="D8:Q8" si="5">DATE($D$1,10,3)</f>
        <v>45568</v>
      </c>
      <c r="E8" s="91">
        <f t="shared" si="5"/>
        <v>45568</v>
      </c>
      <c r="F8" s="91">
        <f t="shared" si="5"/>
        <v>45568</v>
      </c>
      <c r="G8" s="91">
        <f t="shared" si="5"/>
        <v>45568</v>
      </c>
      <c r="H8" s="91">
        <f t="shared" si="5"/>
        <v>45568</v>
      </c>
      <c r="I8" s="91">
        <f t="shared" si="5"/>
        <v>45568</v>
      </c>
      <c r="J8" s="91">
        <f t="shared" si="5"/>
        <v>45568</v>
      </c>
      <c r="K8" s="91">
        <f t="shared" si="5"/>
        <v>45568</v>
      </c>
      <c r="L8" s="91">
        <f t="shared" si="5"/>
        <v>45568</v>
      </c>
      <c r="M8" s="91">
        <f t="shared" si="5"/>
        <v>45568</v>
      </c>
      <c r="N8" s="91">
        <f t="shared" si="5"/>
        <v>45568</v>
      </c>
      <c r="O8" s="91">
        <f t="shared" si="5"/>
        <v>45568</v>
      </c>
      <c r="P8" s="91">
        <f t="shared" si="5"/>
        <v>45568</v>
      </c>
      <c r="Q8" s="91">
        <f t="shared" si="5"/>
        <v>45568</v>
      </c>
      <c r="S8" s="89" t="s">
        <v>138</v>
      </c>
    </row>
    <row r="9" spans="1:19" ht="17.149999999999999" customHeight="1" x14ac:dyDescent="0.8">
      <c r="A9" s="92" t="s">
        <v>155</v>
      </c>
      <c r="B9" s="91">
        <f>DATE($D$1,1,1)</f>
        <v>45292</v>
      </c>
      <c r="C9" s="91">
        <f>DATE($D$1,1,1)</f>
        <v>45292</v>
      </c>
      <c r="D9" s="91">
        <f t="shared" ref="D9:Q9" si="6">DATE($D$1,1,1)</f>
        <v>45292</v>
      </c>
      <c r="E9" s="91">
        <f t="shared" si="6"/>
        <v>45292</v>
      </c>
      <c r="F9" s="91">
        <f t="shared" si="6"/>
        <v>45292</v>
      </c>
      <c r="G9" s="91">
        <f t="shared" si="6"/>
        <v>45292</v>
      </c>
      <c r="H9" s="91">
        <f t="shared" si="6"/>
        <v>45292</v>
      </c>
      <c r="I9" s="91">
        <f t="shared" si="6"/>
        <v>45292</v>
      </c>
      <c r="J9" s="91">
        <f t="shared" si="6"/>
        <v>45292</v>
      </c>
      <c r="K9" s="91">
        <f t="shared" si="6"/>
        <v>45292</v>
      </c>
      <c r="L9" s="91">
        <f t="shared" si="6"/>
        <v>45292</v>
      </c>
      <c r="M9" s="91">
        <f t="shared" si="6"/>
        <v>45292</v>
      </c>
      <c r="N9" s="91">
        <f t="shared" si="6"/>
        <v>45292</v>
      </c>
      <c r="O9" s="91">
        <f t="shared" si="6"/>
        <v>45292</v>
      </c>
      <c r="P9" s="91">
        <f t="shared" si="6"/>
        <v>45292</v>
      </c>
      <c r="Q9" s="91">
        <f t="shared" si="6"/>
        <v>45292</v>
      </c>
      <c r="S9" s="89" t="s">
        <v>139</v>
      </c>
    </row>
    <row r="10" spans="1:19" ht="17.149999999999999" customHeight="1" x14ac:dyDescent="0.8">
      <c r="A10" s="92" t="s">
        <v>156</v>
      </c>
      <c r="B10" s="91">
        <f>DATE($D$1,5,1)</f>
        <v>45413</v>
      </c>
      <c r="C10" s="91">
        <f>DATE($D$1,5,1)</f>
        <v>45413</v>
      </c>
      <c r="D10" s="91">
        <f t="shared" ref="D10:Q10" si="7">DATE($D$1,5,1)</f>
        <v>45413</v>
      </c>
      <c r="E10" s="91">
        <f t="shared" si="7"/>
        <v>45413</v>
      </c>
      <c r="F10" s="91">
        <f t="shared" si="7"/>
        <v>45413</v>
      </c>
      <c r="G10" s="91">
        <f t="shared" si="7"/>
        <v>45413</v>
      </c>
      <c r="H10" s="91">
        <f t="shared" si="7"/>
        <v>45413</v>
      </c>
      <c r="I10" s="91">
        <f t="shared" si="7"/>
        <v>45413</v>
      </c>
      <c r="J10" s="91">
        <f t="shared" si="7"/>
        <v>45413</v>
      </c>
      <c r="K10" s="91">
        <f t="shared" si="7"/>
        <v>45413</v>
      </c>
      <c r="L10" s="91">
        <f t="shared" si="7"/>
        <v>45413</v>
      </c>
      <c r="M10" s="91">
        <f t="shared" si="7"/>
        <v>45413</v>
      </c>
      <c r="N10" s="91">
        <f t="shared" si="7"/>
        <v>45413</v>
      </c>
      <c r="O10" s="91">
        <f t="shared" si="7"/>
        <v>45413</v>
      </c>
      <c r="P10" s="91">
        <f t="shared" si="7"/>
        <v>45413</v>
      </c>
      <c r="Q10" s="91">
        <f t="shared" si="7"/>
        <v>45413</v>
      </c>
      <c r="S10" s="89" t="s">
        <v>140</v>
      </c>
    </row>
    <row r="11" spans="1:19" ht="17.149999999999999" customHeight="1" x14ac:dyDescent="0.8">
      <c r="A11" s="92" t="s">
        <v>157</v>
      </c>
      <c r="B11" s="91">
        <f>DATE($D$1,12,24)</f>
        <v>45650</v>
      </c>
      <c r="C11" s="91">
        <f>DATE($D$1,12,24)</f>
        <v>45650</v>
      </c>
      <c r="D11" s="91">
        <f t="shared" ref="D11:Q11" si="8">DATE($D$1,12,24)</f>
        <v>45650</v>
      </c>
      <c r="E11" s="91">
        <f t="shared" si="8"/>
        <v>45650</v>
      </c>
      <c r="F11" s="91">
        <f t="shared" si="8"/>
        <v>45650</v>
      </c>
      <c r="G11" s="91">
        <f t="shared" si="8"/>
        <v>45650</v>
      </c>
      <c r="H11" s="91">
        <f t="shared" si="8"/>
        <v>45650</v>
      </c>
      <c r="I11" s="91">
        <f t="shared" si="8"/>
        <v>45650</v>
      </c>
      <c r="J11" s="91">
        <f t="shared" si="8"/>
        <v>45650</v>
      </c>
      <c r="K11" s="91">
        <f t="shared" si="8"/>
        <v>45650</v>
      </c>
      <c r="L11" s="91">
        <f t="shared" si="8"/>
        <v>45650</v>
      </c>
      <c r="M11" s="91">
        <f t="shared" si="8"/>
        <v>45650</v>
      </c>
      <c r="N11" s="91">
        <f t="shared" si="8"/>
        <v>45650</v>
      </c>
      <c r="O11" s="91">
        <f t="shared" si="8"/>
        <v>45650</v>
      </c>
      <c r="P11" s="91">
        <f t="shared" si="8"/>
        <v>45650</v>
      </c>
      <c r="Q11" s="91">
        <f t="shared" si="8"/>
        <v>45650</v>
      </c>
      <c r="S11" s="89" t="s">
        <v>141</v>
      </c>
    </row>
    <row r="12" spans="1:19" ht="17.149999999999999" customHeight="1" x14ac:dyDescent="0.8">
      <c r="A12" s="92" t="s">
        <v>158</v>
      </c>
      <c r="B12" s="91">
        <f>DATE($D$1,12,25)</f>
        <v>45651</v>
      </c>
      <c r="C12" s="91">
        <f>DATE($D$1,12,25)</f>
        <v>45651</v>
      </c>
      <c r="D12" s="91">
        <f t="shared" ref="D12:Q12" si="9">DATE($D$1,12,25)</f>
        <v>45651</v>
      </c>
      <c r="E12" s="91">
        <f t="shared" si="9"/>
        <v>45651</v>
      </c>
      <c r="F12" s="91">
        <f t="shared" si="9"/>
        <v>45651</v>
      </c>
      <c r="G12" s="91">
        <f t="shared" si="9"/>
        <v>45651</v>
      </c>
      <c r="H12" s="91">
        <f t="shared" si="9"/>
        <v>45651</v>
      </c>
      <c r="I12" s="91">
        <f t="shared" si="9"/>
        <v>45651</v>
      </c>
      <c r="J12" s="91">
        <f t="shared" si="9"/>
        <v>45651</v>
      </c>
      <c r="K12" s="91">
        <f t="shared" si="9"/>
        <v>45651</v>
      </c>
      <c r="L12" s="91">
        <f t="shared" si="9"/>
        <v>45651</v>
      </c>
      <c r="M12" s="91">
        <f t="shared" si="9"/>
        <v>45651</v>
      </c>
      <c r="N12" s="91">
        <f t="shared" si="9"/>
        <v>45651</v>
      </c>
      <c r="O12" s="91">
        <f t="shared" si="9"/>
        <v>45651</v>
      </c>
      <c r="P12" s="91">
        <f t="shared" si="9"/>
        <v>45651</v>
      </c>
      <c r="Q12" s="91">
        <f t="shared" si="9"/>
        <v>45651</v>
      </c>
      <c r="S12" s="89" t="s">
        <v>142</v>
      </c>
    </row>
    <row r="13" spans="1:19" ht="17.149999999999999" customHeight="1" x14ac:dyDescent="0.8">
      <c r="A13" s="92" t="s">
        <v>159</v>
      </c>
      <c r="B13" s="91">
        <f>DATE($D$1,12,26)</f>
        <v>45652</v>
      </c>
      <c r="C13" s="91">
        <f>DATE($D$1,12,26)</f>
        <v>45652</v>
      </c>
      <c r="D13" s="91">
        <f t="shared" ref="D13:Q13" si="10">DATE($D$1,12,26)</f>
        <v>45652</v>
      </c>
      <c r="E13" s="91">
        <f t="shared" si="10"/>
        <v>45652</v>
      </c>
      <c r="F13" s="91">
        <f t="shared" si="10"/>
        <v>45652</v>
      </c>
      <c r="G13" s="91">
        <f t="shared" si="10"/>
        <v>45652</v>
      </c>
      <c r="H13" s="91">
        <f t="shared" si="10"/>
        <v>45652</v>
      </c>
      <c r="I13" s="91">
        <f t="shared" si="10"/>
        <v>45652</v>
      </c>
      <c r="J13" s="91">
        <f t="shared" si="10"/>
        <v>45652</v>
      </c>
      <c r="K13" s="91">
        <f t="shared" si="10"/>
        <v>45652</v>
      </c>
      <c r="L13" s="91">
        <f t="shared" si="10"/>
        <v>45652</v>
      </c>
      <c r="M13" s="91">
        <f t="shared" si="10"/>
        <v>45652</v>
      </c>
      <c r="N13" s="91">
        <f t="shared" si="10"/>
        <v>45652</v>
      </c>
      <c r="O13" s="91">
        <f t="shared" si="10"/>
        <v>45652</v>
      </c>
      <c r="P13" s="91">
        <f t="shared" si="10"/>
        <v>45652</v>
      </c>
      <c r="Q13" s="91">
        <f t="shared" si="10"/>
        <v>45652</v>
      </c>
      <c r="S13" s="89" t="s">
        <v>143</v>
      </c>
    </row>
    <row r="14" spans="1:19" ht="17.149999999999999" customHeight="1" x14ac:dyDescent="0.8">
      <c r="A14" s="93" t="s">
        <v>160</v>
      </c>
      <c r="B14" s="91">
        <f>DATE($D$1,12,31)</f>
        <v>45657</v>
      </c>
      <c r="C14" s="91">
        <f>DATE($D$1,12,31)</f>
        <v>45657</v>
      </c>
      <c r="D14" s="91">
        <f t="shared" ref="D14:Q14" si="11">DATE($D$1,12,31)</f>
        <v>45657</v>
      </c>
      <c r="E14" s="91">
        <f t="shared" si="11"/>
        <v>45657</v>
      </c>
      <c r="F14" s="91">
        <f t="shared" si="11"/>
        <v>45657</v>
      </c>
      <c r="G14" s="91">
        <f t="shared" si="11"/>
        <v>45657</v>
      </c>
      <c r="H14" s="91">
        <f t="shared" si="11"/>
        <v>45657</v>
      </c>
      <c r="I14" s="91">
        <f t="shared" si="11"/>
        <v>45657</v>
      </c>
      <c r="J14" s="91">
        <f t="shared" si="11"/>
        <v>45657</v>
      </c>
      <c r="K14" s="91">
        <f t="shared" si="11"/>
        <v>45657</v>
      </c>
      <c r="L14" s="91">
        <f t="shared" si="11"/>
        <v>45657</v>
      </c>
      <c r="M14" s="91">
        <f t="shared" si="11"/>
        <v>45657</v>
      </c>
      <c r="N14" s="91">
        <f t="shared" si="11"/>
        <v>45657</v>
      </c>
      <c r="O14" s="91">
        <f t="shared" si="11"/>
        <v>45657</v>
      </c>
      <c r="P14" s="91">
        <f t="shared" si="11"/>
        <v>45657</v>
      </c>
      <c r="Q14" s="91">
        <f t="shared" si="11"/>
        <v>45657</v>
      </c>
      <c r="S14" s="89" t="s">
        <v>144</v>
      </c>
    </row>
    <row r="15" spans="1:19" ht="17.149999999999999" customHeight="1" x14ac:dyDescent="0.8">
      <c r="A15" s="92" t="s">
        <v>161</v>
      </c>
      <c r="B15" s="91">
        <f>DATE($D$1,10,31)</f>
        <v>45596</v>
      </c>
      <c r="C15" s="91"/>
      <c r="D15" s="91"/>
      <c r="E15" s="91"/>
      <c r="F15" s="91">
        <f t="shared" ref="F15:Q15" si="12">DATE($D$1,10,31)</f>
        <v>45596</v>
      </c>
      <c r="G15" s="91">
        <f t="shared" si="12"/>
        <v>45596</v>
      </c>
      <c r="H15" s="91">
        <f t="shared" si="12"/>
        <v>45596</v>
      </c>
      <c r="I15" s="91"/>
      <c r="J15" s="91">
        <f t="shared" si="12"/>
        <v>45596</v>
      </c>
      <c r="K15" s="91">
        <f t="shared" si="12"/>
        <v>45596</v>
      </c>
      <c r="L15" s="91"/>
      <c r="M15" s="91"/>
      <c r="N15" s="91"/>
      <c r="O15" s="91">
        <f t="shared" si="12"/>
        <v>45596</v>
      </c>
      <c r="P15" s="91">
        <f t="shared" si="12"/>
        <v>45596</v>
      </c>
      <c r="Q15" s="91">
        <f t="shared" si="12"/>
        <v>45596</v>
      </c>
      <c r="S15" s="89" t="s">
        <v>145</v>
      </c>
    </row>
    <row r="16" spans="1:19" x14ac:dyDescent="0.8">
      <c r="A16" s="92" t="s">
        <v>162</v>
      </c>
      <c r="B16" s="94"/>
      <c r="C16" s="91">
        <f>DATE($D$1,1,6)</f>
        <v>45297</v>
      </c>
      <c r="D16" s="91">
        <f>DATE($D$1,1,6)</f>
        <v>45297</v>
      </c>
      <c r="E16" s="91"/>
      <c r="F16" s="91"/>
      <c r="G16" s="91"/>
      <c r="H16" s="91"/>
      <c r="I16" s="91"/>
      <c r="J16" s="91"/>
      <c r="K16" s="91"/>
      <c r="L16" s="91"/>
      <c r="M16" s="91"/>
      <c r="N16" s="91"/>
      <c r="O16" s="91"/>
      <c r="P16" s="91">
        <f>DATE($D$1,1,6)</f>
        <v>45297</v>
      </c>
      <c r="Q16" s="94"/>
      <c r="S16" s="89" t="s">
        <v>146</v>
      </c>
    </row>
    <row r="17" spans="1:19" x14ac:dyDescent="0.8">
      <c r="A17" s="92" t="s">
        <v>163</v>
      </c>
      <c r="B17" s="94"/>
      <c r="C17" s="91">
        <f>7*ROUND((4&amp;-$D$1)/7+MOD(19*MOD($D$1,19)-7,30)*0.14,)-6+60</f>
        <v>45442</v>
      </c>
      <c r="D17" s="91">
        <f>7*ROUND((4&amp;-$D$1)/7+MOD(19*MOD($D$1,19)-7,30)*0.14,)-6+60</f>
        <v>45442</v>
      </c>
      <c r="E17" s="91"/>
      <c r="F17" s="91"/>
      <c r="G17" s="91"/>
      <c r="H17" s="91"/>
      <c r="I17" s="91">
        <f t="shared" ref="I17:N17" si="13">7*ROUND((4&amp;-$D$1)/7+MOD(19*MOD($D$1,19)-7,30)*0.14,)-6+60</f>
        <v>45442</v>
      </c>
      <c r="J17" s="91"/>
      <c r="K17" s="91"/>
      <c r="L17" s="91">
        <f t="shared" si="13"/>
        <v>45442</v>
      </c>
      <c r="M17" s="91">
        <f t="shared" si="13"/>
        <v>45442</v>
      </c>
      <c r="N17" s="91">
        <f t="shared" si="13"/>
        <v>45442</v>
      </c>
      <c r="O17" s="94"/>
      <c r="P17" s="94"/>
      <c r="Q17" s="94"/>
      <c r="S17" s="89" t="s">
        <v>147</v>
      </c>
    </row>
    <row r="18" spans="1:19" x14ac:dyDescent="0.8">
      <c r="A18" s="92" t="s">
        <v>164</v>
      </c>
      <c r="B18" s="95"/>
      <c r="C18" s="91"/>
      <c r="D18" s="91">
        <f>DATE($D$1,8,15)</f>
        <v>45519</v>
      </c>
      <c r="E18" s="91"/>
      <c r="F18" s="91"/>
      <c r="G18" s="91"/>
      <c r="H18" s="91"/>
      <c r="I18" s="91"/>
      <c r="J18" s="91"/>
      <c r="K18" s="91"/>
      <c r="L18" s="91"/>
      <c r="M18" s="91"/>
      <c r="N18" s="91">
        <f>DATE($D$1,8,15)</f>
        <v>45519</v>
      </c>
      <c r="O18" s="94"/>
      <c r="P18" s="94"/>
      <c r="Q18" s="94"/>
      <c r="S18" s="89" t="s">
        <v>148</v>
      </c>
    </row>
    <row r="19" spans="1:19" x14ac:dyDescent="0.8">
      <c r="A19" s="92" t="s">
        <v>165</v>
      </c>
      <c r="B19" s="94"/>
      <c r="C19" s="91">
        <f>DATE($D$1,11,1)</f>
        <v>45597</v>
      </c>
      <c r="D19" s="91">
        <f>DATE($D$1,11,1)</f>
        <v>45597</v>
      </c>
      <c r="E19" s="91"/>
      <c r="F19" s="91"/>
      <c r="G19" s="91"/>
      <c r="H19" s="91"/>
      <c r="I19" s="91"/>
      <c r="J19" s="91"/>
      <c r="K19" s="91"/>
      <c r="L19" s="91">
        <f t="shared" ref="L19:N19" si="14">DATE($D$1,11,1)</f>
        <v>45597</v>
      </c>
      <c r="M19" s="91">
        <f t="shared" si="14"/>
        <v>45597</v>
      </c>
      <c r="N19" s="91">
        <f t="shared" si="14"/>
        <v>45597</v>
      </c>
      <c r="O19" s="94"/>
      <c r="P19" s="94"/>
      <c r="Q19" s="94"/>
    </row>
    <row r="20" spans="1:19" x14ac:dyDescent="0.8">
      <c r="A20" s="92" t="s">
        <v>166</v>
      </c>
      <c r="B20" s="94"/>
      <c r="C20" s="94"/>
      <c r="D20" s="94"/>
      <c r="E20" s="94"/>
      <c r="F20" s="94"/>
      <c r="G20" s="94"/>
      <c r="H20" s="94"/>
      <c r="I20" s="94"/>
      <c r="J20" s="94"/>
      <c r="K20" s="94"/>
      <c r="L20" s="94"/>
      <c r="M20" s="94"/>
      <c r="N20" s="94"/>
      <c r="O20" s="95">
        <f>DATE($D$1,12,25)-WEEKDAY(DATE($D$1,12,25),2)-32</f>
        <v>45616</v>
      </c>
      <c r="P20" s="94"/>
      <c r="Q20" s="94"/>
    </row>
    <row r="21" spans="1:19" x14ac:dyDescent="0.8">
      <c r="A21" s="96" t="s">
        <v>167</v>
      </c>
      <c r="B21" s="94"/>
      <c r="C21" s="94"/>
      <c r="D21" s="94"/>
      <c r="E21" s="95">
        <f>DATE(D1,3,8)</f>
        <v>45359</v>
      </c>
      <c r="F21" s="94"/>
      <c r="G21" s="94"/>
      <c r="H21" s="94"/>
      <c r="I21" s="94"/>
      <c r="J21" s="94"/>
      <c r="K21" s="94"/>
      <c r="L21" s="94"/>
      <c r="M21" s="94"/>
      <c r="N21" s="94"/>
      <c r="O21" s="94"/>
      <c r="P21" s="94"/>
      <c r="Q21" s="94"/>
    </row>
    <row r="22" spans="1:19" x14ac:dyDescent="0.8">
      <c r="E22" s="97"/>
    </row>
    <row r="23" spans="1:19" x14ac:dyDescent="0.8">
      <c r="E23" s="97"/>
    </row>
    <row r="24" spans="1:19" x14ac:dyDescent="0.8">
      <c r="A24" s="171" t="s">
        <v>168</v>
      </c>
      <c r="B24" s="171"/>
      <c r="E24" s="97"/>
    </row>
    <row r="25" spans="1:19" x14ac:dyDescent="0.8">
      <c r="A25" s="98"/>
      <c r="B25" s="99"/>
      <c r="E25" s="97"/>
    </row>
    <row r="26" spans="1:19" x14ac:dyDescent="0.8">
      <c r="A26" s="98"/>
      <c r="B26" s="98"/>
      <c r="E26" s="97"/>
    </row>
    <row r="27" spans="1:19" x14ac:dyDescent="0.8">
      <c r="A27" s="98"/>
      <c r="B27" s="98"/>
      <c r="E27" s="97"/>
    </row>
    <row r="28" spans="1:19" x14ac:dyDescent="0.8">
      <c r="A28" s="98"/>
      <c r="B28" s="98"/>
      <c r="E28" s="97"/>
    </row>
    <row r="29" spans="1:19" x14ac:dyDescent="0.8">
      <c r="A29" s="98"/>
      <c r="B29" s="98"/>
    </row>
    <row r="30" spans="1:19" x14ac:dyDescent="0.8">
      <c r="A30" s="98"/>
      <c r="B30" s="98"/>
    </row>
    <row r="31" spans="1:19" x14ac:dyDescent="0.8">
      <c r="A31" s="98"/>
      <c r="B31" s="98"/>
    </row>
    <row r="35" spans="1:2" x14ac:dyDescent="0.8">
      <c r="A35" s="172" t="s">
        <v>174</v>
      </c>
      <c r="B35" s="172"/>
    </row>
    <row r="36" spans="1:2" x14ac:dyDescent="0.8">
      <c r="A36" s="87" t="s">
        <v>149</v>
      </c>
      <c r="B36" s="100" t="e">
        <f>_xlfn.IFS($B$2='Start Data'!$B$3,B3,$C$2='Start Data'!$B$3,C3,$D$2='Start Data'!$B$3,D3,$E$2='Start Data'!$B$3,E3,$F$2='Start Data'!$B$3,F3,$G$2='Start Data'!$B$3,G3,$H$2='Start Data'!$B$3,H3,$I$2='Start Data'!$B$3,I3,$J$2='Start Data'!$B$3,J3,$K$2='Start Data'!$B$3,K3,$L$2='Start Data'!$B$3,L3,$M$2='Start Data'!$B$3,M3,$N$2='Start Data'!$B$3,N3,$O$2='Start Data'!$B$3,O3,$P$2='Start Data'!$B$3,P3,$Q$2='Start Data'!$B$3,Q3)</f>
        <v>#N/A</v>
      </c>
    </row>
    <row r="37" spans="1:2" x14ac:dyDescent="0.8">
      <c r="A37" s="90" t="s">
        <v>150</v>
      </c>
      <c r="B37" s="100" t="e">
        <f>_xlfn.IFS($B$2='Start Data'!$B$3,B4,$C$2='Start Data'!$B$3,C4,$D$2='Start Data'!$B$3,D4,$E$2='Start Data'!$B$3,E4,$F$2='Start Data'!$B$3,F4,$G$2='Start Data'!$B$3,G4,$H$2='Start Data'!$B$3,H4,$I$2='Start Data'!$B$3,I4,$J$2='Start Data'!$B$3,J4,$K$2='Start Data'!$B$3,K4,$L$2='Start Data'!$B$3,L4,$M$2='Start Data'!$B$3,M4,$N$2='Start Data'!$B$3,N4,$O$2='Start Data'!$B$3,O4,$P$2='Start Data'!$B$3,P4,$Q$2='Start Data'!$B$3,Q4)</f>
        <v>#N/A</v>
      </c>
    </row>
    <row r="38" spans="1:2" x14ac:dyDescent="0.8">
      <c r="A38" s="92" t="s">
        <v>151</v>
      </c>
      <c r="B38" s="100" t="e">
        <f>_xlfn.IFS($B$2='Start Data'!$B$3,B5,$C$2='Start Data'!$B$3,C5,$D$2='Start Data'!$B$3,D5,$E$2='Start Data'!$B$3,E5,$F$2='Start Data'!$B$3,F5,$G$2='Start Data'!$B$3,G5,$H$2='Start Data'!$B$3,H5,$I$2='Start Data'!$B$3,I5,$J$2='Start Data'!$B$3,J5,$K$2='Start Data'!$B$3,K5,$L$2='Start Data'!$B$3,L5,$M$2='Start Data'!$B$3,M5,$N$2='Start Data'!$B$3,N5,$O$2='Start Data'!$B$3,O5,$P$2='Start Data'!$B$3,P5,$Q$2='Start Data'!$B$3,Q5)</f>
        <v>#N/A</v>
      </c>
    </row>
    <row r="39" spans="1:2" x14ac:dyDescent="0.8">
      <c r="A39" s="92" t="s">
        <v>152</v>
      </c>
      <c r="B39" s="100" t="e">
        <f>_xlfn.IFS($B$2='Start Data'!$B$3,B6,$C$2='Start Data'!$B$3,C6,$D$2='Start Data'!$B$3,D6,$E$2='Start Data'!$B$3,E6,$F$2='Start Data'!$B$3,F6,$G$2='Start Data'!$B$3,G6,$H$2='Start Data'!$B$3,H6,$I$2='Start Data'!$B$3,I6,$J$2='Start Data'!$B$3,J6,$K$2='Start Data'!$B$3,K6,$L$2='Start Data'!$B$3,L6,$M$2='Start Data'!$B$3,M6,$N$2='Start Data'!$B$3,N6,$O$2='Start Data'!$B$3,O6,$P$2='Start Data'!$B$3,P6,$Q$2='Start Data'!$B$3,Q6)</f>
        <v>#N/A</v>
      </c>
    </row>
    <row r="40" spans="1:2" x14ac:dyDescent="0.8">
      <c r="A40" s="92" t="s">
        <v>153</v>
      </c>
      <c r="B40" s="100" t="e">
        <f>_xlfn.IFS($B$2='Start Data'!$B$3,B7,$C$2='Start Data'!$B$3,C7,$D$2='Start Data'!$B$3,D7,$E$2='Start Data'!$B$3,E7,$F$2='Start Data'!$B$3,F7,$G$2='Start Data'!$B$3,G7,$H$2='Start Data'!$B$3,H7,$I$2='Start Data'!$B$3,I7,$J$2='Start Data'!$B$3,J7,$K$2='Start Data'!$B$3,K7,$L$2='Start Data'!$B$3,L7,$M$2='Start Data'!$B$3,M7,$N$2='Start Data'!$B$3,N7,$O$2='Start Data'!$B$3,O7,$P$2='Start Data'!$B$3,P7,$Q$2='Start Data'!$B$3,Q7)</f>
        <v>#N/A</v>
      </c>
    </row>
    <row r="41" spans="1:2" x14ac:dyDescent="0.8">
      <c r="A41" s="92" t="s">
        <v>154</v>
      </c>
      <c r="B41" s="100" t="e">
        <f>_xlfn.IFS($B$2='Start Data'!$B$3,B8,$C$2='Start Data'!$B$3,C8,$D$2='Start Data'!$B$3,D8,$E$2='Start Data'!$B$3,E8,$F$2='Start Data'!$B$3,F8,$G$2='Start Data'!$B$3,G8,$H$2='Start Data'!$B$3,H8,$I$2='Start Data'!$B$3,I8,$J$2='Start Data'!$B$3,J8,$K$2='Start Data'!$B$3,K8,$L$2='Start Data'!$B$3,L8,$M$2='Start Data'!$B$3,M8,$N$2='Start Data'!$B$3,N8,$O$2='Start Data'!$B$3,O8,$P$2='Start Data'!$B$3,P8,$Q$2='Start Data'!$B$3,Q8)</f>
        <v>#N/A</v>
      </c>
    </row>
    <row r="42" spans="1:2" x14ac:dyDescent="0.8">
      <c r="A42" s="92" t="s">
        <v>155</v>
      </c>
      <c r="B42" s="100" t="e">
        <f>_xlfn.IFS($B$2='Start Data'!$B$3,B9,$C$2='Start Data'!$B$3,C9,$D$2='Start Data'!$B$3,D9,$E$2='Start Data'!$B$3,E9,$F$2='Start Data'!$B$3,F9,$G$2='Start Data'!$B$3,G9,$H$2='Start Data'!$B$3,H9,$I$2='Start Data'!$B$3,I9,$J$2='Start Data'!$B$3,J9,$K$2='Start Data'!$B$3,K9,$L$2='Start Data'!$B$3,L9,$M$2='Start Data'!$B$3,M9,$N$2='Start Data'!$B$3,N9,$O$2='Start Data'!$B$3,O9,$P$2='Start Data'!$B$3,P9,$Q$2='Start Data'!$B$3,Q9)</f>
        <v>#N/A</v>
      </c>
    </row>
    <row r="43" spans="1:2" x14ac:dyDescent="0.8">
      <c r="A43" s="92" t="s">
        <v>156</v>
      </c>
      <c r="B43" s="100" t="e">
        <f>_xlfn.IFS($B$2='Start Data'!$B$3,B10,$C$2='Start Data'!$B$3,C10,$D$2='Start Data'!$B$3,D10,$E$2='Start Data'!$B$3,E10,$F$2='Start Data'!$B$3,F10,$G$2='Start Data'!$B$3,G10,$H$2='Start Data'!$B$3,H10,$I$2='Start Data'!$B$3,I10,$J$2='Start Data'!$B$3,J10,$K$2='Start Data'!$B$3,K10,$L$2='Start Data'!$B$3,L10,$M$2='Start Data'!$B$3,M10,$N$2='Start Data'!$B$3,N10,$O$2='Start Data'!$B$3,O10,$P$2='Start Data'!$B$3,P10,$Q$2='Start Data'!$B$3,Q10)</f>
        <v>#N/A</v>
      </c>
    </row>
    <row r="44" spans="1:2" x14ac:dyDescent="0.8">
      <c r="A44" s="92" t="s">
        <v>157</v>
      </c>
      <c r="B44" s="100" t="e">
        <f>_xlfn.IFS($B$2='Start Data'!$B$3,B11,$C$2='Start Data'!$B$3,C11,$D$2='Start Data'!$B$3,D11,$E$2='Start Data'!$B$3,E11,$F$2='Start Data'!$B$3,F11,$G$2='Start Data'!$B$3,G11,$H$2='Start Data'!$B$3,H11,$I$2='Start Data'!$B$3,I11,$J$2='Start Data'!$B$3,J11,$K$2='Start Data'!$B$3,K11,$L$2='Start Data'!$B$3,L11,$M$2='Start Data'!$B$3,M11,$N$2='Start Data'!$B$3,N11,$O$2='Start Data'!$B$3,O11,$P$2='Start Data'!$B$3,P11,$Q$2='Start Data'!$B$3,Q11)</f>
        <v>#N/A</v>
      </c>
    </row>
    <row r="45" spans="1:2" x14ac:dyDescent="0.8">
      <c r="A45" s="92" t="s">
        <v>158</v>
      </c>
      <c r="B45" s="100" t="e">
        <f>_xlfn.IFS($B$2='Start Data'!$B$3,B12,$C$2='Start Data'!$B$3,C12,$D$2='Start Data'!$B$3,D12,$E$2='Start Data'!$B$3,E12,$F$2='Start Data'!$B$3,F12,$G$2='Start Data'!$B$3,G12,$H$2='Start Data'!$B$3,H12,$I$2='Start Data'!$B$3,I12,$J$2='Start Data'!$B$3,J12,$K$2='Start Data'!$B$3,K12,$L$2='Start Data'!$B$3,L12,$M$2='Start Data'!$B$3,M12,$N$2='Start Data'!$B$3,N12,$O$2='Start Data'!$B$3,O12,$P$2='Start Data'!$B$3,P12,$Q$2='Start Data'!$B$3,Q12)</f>
        <v>#N/A</v>
      </c>
    </row>
    <row r="46" spans="1:2" x14ac:dyDescent="0.8">
      <c r="A46" s="92" t="s">
        <v>159</v>
      </c>
      <c r="B46" s="100" t="e">
        <f>_xlfn.IFS($B$2='Start Data'!$B$3,B13,$C$2='Start Data'!$B$3,C13,$D$2='Start Data'!$B$3,D13,$E$2='Start Data'!$B$3,E13,$F$2='Start Data'!$B$3,F13,$G$2='Start Data'!$B$3,G13,$H$2='Start Data'!$B$3,H13,$I$2='Start Data'!$B$3,I13,$J$2='Start Data'!$B$3,J13,$K$2='Start Data'!$B$3,K13,$L$2='Start Data'!$B$3,L13,$M$2='Start Data'!$B$3,M13,$N$2='Start Data'!$B$3,N13,$O$2='Start Data'!$B$3,O13,$P$2='Start Data'!$B$3,P13,$Q$2='Start Data'!$B$3,Q13)</f>
        <v>#N/A</v>
      </c>
    </row>
    <row r="47" spans="1:2" x14ac:dyDescent="0.8">
      <c r="A47" s="93" t="s">
        <v>160</v>
      </c>
      <c r="B47" s="100" t="e">
        <f>_xlfn.IFS($B$2='Start Data'!$B$3,B14,$C$2='Start Data'!$B$3,C14,$D$2='Start Data'!$B$3,D14,$E$2='Start Data'!$B$3,E14,$F$2='Start Data'!$B$3,F14,$G$2='Start Data'!$B$3,G14,$H$2='Start Data'!$B$3,H14,$I$2='Start Data'!$B$3,I14,$J$2='Start Data'!$B$3,J14,$K$2='Start Data'!$B$3,K14,$L$2='Start Data'!$B$3,L14,$M$2='Start Data'!$B$3,M14,$N$2='Start Data'!$B$3,N14,$O$2='Start Data'!$B$3,O14,$P$2='Start Data'!$B$3,P14,$Q$2='Start Data'!$B$3,Q14)</f>
        <v>#N/A</v>
      </c>
    </row>
    <row r="48" spans="1:2" x14ac:dyDescent="0.8">
      <c r="A48" s="92" t="s">
        <v>161</v>
      </c>
      <c r="B48" s="100" t="e">
        <f>_xlfn.IFS($B$2='Start Data'!$B$3,B15,$C$2='Start Data'!$B$3,C15,$D$2='Start Data'!$B$3,D15,$E$2='Start Data'!$B$3,E15,$F$2='Start Data'!$B$3,F15,$G$2='Start Data'!$B$3,G15,$H$2='Start Data'!$B$3,H15,$I$2='Start Data'!$B$3,I15,$J$2='Start Data'!$B$3,J15,$K$2='Start Data'!$B$3,K15,$L$2='Start Data'!$B$3,L15,$M$2='Start Data'!$B$3,M15,$N$2='Start Data'!$B$3,N15,$O$2='Start Data'!$B$3,O15,$P$2='Start Data'!$B$3,P15,$Q$2='Start Data'!$B$3,Q15)</f>
        <v>#N/A</v>
      </c>
    </row>
    <row r="49" spans="1:2" x14ac:dyDescent="0.8">
      <c r="A49" s="92" t="s">
        <v>162</v>
      </c>
      <c r="B49" s="100" t="e">
        <f>_xlfn.IFS($B$2='Start Data'!$B$3,B16,$C$2='Start Data'!$B$3,C16,$D$2='Start Data'!$B$3,D16,$E$2='Start Data'!$B$3,E16,$F$2='Start Data'!$B$3,F16,$G$2='Start Data'!$B$3,G16,$H$2='Start Data'!$B$3,H16,$I$2='Start Data'!$B$3,I16,$J$2='Start Data'!$B$3,J16,$K$2='Start Data'!$B$3,K16,$L$2='Start Data'!$B$3,L16,$M$2='Start Data'!$B$3,M16,$N$2='Start Data'!$B$3,N16,$O$2='Start Data'!$B$3,O16,$P$2='Start Data'!$B$3,P16,$Q$2='Start Data'!$B$3,Q16)</f>
        <v>#N/A</v>
      </c>
    </row>
    <row r="50" spans="1:2" x14ac:dyDescent="0.8">
      <c r="A50" s="92" t="s">
        <v>163</v>
      </c>
      <c r="B50" s="100" t="e">
        <f>_xlfn.IFS($B$2='Start Data'!$B$3,B17,$C$2='Start Data'!$B$3,C17,$D$2='Start Data'!$B$3,D17,$E$2='Start Data'!$B$3,E17,$F$2='Start Data'!$B$3,F17,$G$2='Start Data'!$B$3,G17,$H$2='Start Data'!$B$3,H17,$I$2='Start Data'!$B$3,I17,$J$2='Start Data'!$B$3,J17,$K$2='Start Data'!$B$3,K17,$L$2='Start Data'!$B$3,L17,$M$2='Start Data'!$B$3,M17,$N$2='Start Data'!$B$3,N17,$O$2='Start Data'!$B$3,O17,$P$2='Start Data'!$B$3,P17,$Q$2='Start Data'!$B$3,Q17)</f>
        <v>#N/A</v>
      </c>
    </row>
    <row r="51" spans="1:2" x14ac:dyDescent="0.8">
      <c r="A51" s="92" t="s">
        <v>164</v>
      </c>
      <c r="B51" s="100" t="e">
        <f>_xlfn.IFS($B$2='Start Data'!$B$3,B18,$C$2='Start Data'!$B$3,C18,$D$2='Start Data'!$B$3,D18,$E$2='Start Data'!$B$3,E18,$F$2='Start Data'!$B$3,F18,$G$2='Start Data'!$B$3,G18,$H$2='Start Data'!$B$3,H18,$I$2='Start Data'!$B$3,I18,$J$2='Start Data'!$B$3,J18,$K$2='Start Data'!$B$3,K18,$L$2='Start Data'!$B$3,L18,$M$2='Start Data'!$B$3,M18,$N$2='Start Data'!$B$3,N18,$O$2='Start Data'!$B$3,O18,$P$2='Start Data'!$B$3,P18,$Q$2='Start Data'!$B$3,Q18)</f>
        <v>#N/A</v>
      </c>
    </row>
    <row r="52" spans="1:2" x14ac:dyDescent="0.8">
      <c r="A52" s="92" t="s">
        <v>165</v>
      </c>
      <c r="B52" s="100" t="e">
        <f>_xlfn.IFS($B$2='Start Data'!$B$3,B19,$C$2='Start Data'!$B$3,C19,$D$2='Start Data'!$B$3,D19,$E$2='Start Data'!$B$3,E19,$F$2='Start Data'!$B$3,F19,$G$2='Start Data'!$B$3,G19,$H$2='Start Data'!$B$3,H19,$I$2='Start Data'!$B$3,I19,$J$2='Start Data'!$B$3,J19,$K$2='Start Data'!$B$3,K19,$L$2='Start Data'!$B$3,L19,$M$2='Start Data'!$B$3,M19,$N$2='Start Data'!$B$3,N19,$O$2='Start Data'!$B$3,O19,$P$2='Start Data'!$B$3,P19,$Q$2='Start Data'!$B$3,Q19)</f>
        <v>#N/A</v>
      </c>
    </row>
    <row r="53" spans="1:2" x14ac:dyDescent="0.8">
      <c r="A53" s="92" t="s">
        <v>166</v>
      </c>
      <c r="B53" s="100" t="e">
        <f>_xlfn.IFS($B$2='Start Data'!$B$3,B20,$C$2='Start Data'!$B$3,C20,$D$2='Start Data'!$B$3,D20,$E$2='Start Data'!$B$3,E20,$F$2='Start Data'!$B$3,F20,$G$2='Start Data'!$B$3,G20,$H$2='Start Data'!$B$3,H20,$I$2='Start Data'!$B$3,I20,$J$2='Start Data'!$B$3,J20,$K$2='Start Data'!$B$3,K20,$L$2='Start Data'!$B$3,L20,$M$2='Start Data'!$B$3,M20,$N$2='Start Data'!$B$3,N20,$O$2='Start Data'!$B$3,O20,$P$2='Start Data'!$B$3,P20,$Q$2='Start Data'!$B$3,Q20)</f>
        <v>#N/A</v>
      </c>
    </row>
    <row r="54" spans="1:2" x14ac:dyDescent="0.8">
      <c r="A54" s="96" t="s">
        <v>167</v>
      </c>
      <c r="B54" s="100" t="e">
        <f>_xlfn.IFS($B$2='Start Data'!$B$3,B21,$C$2='Start Data'!$B$3,C21,$D$2='Start Data'!$B$3,D21,$E$2='Start Data'!$B$3,E21,$F$2='Start Data'!$B$3,F21,$G$2='Start Data'!$B$3,G21,$H$2='Start Data'!$B$3,H21,$I$2='Start Data'!$B$3,I21,$J$2='Start Data'!$B$3,J21,$K$2='Start Data'!$B$3,K21,$L$2='Start Data'!$B$3,L21,$M$2='Start Data'!$B$3,M21,$N$2='Start Data'!$B$3,N21,$O$2='Start Data'!$B$3,O21,$P$2='Start Data'!$B$3,P21,$Q$2='Start Data'!$B$3,Q21)</f>
        <v>#N/A</v>
      </c>
    </row>
    <row r="55" spans="1:2" x14ac:dyDescent="0.8">
      <c r="A55" s="98"/>
      <c r="B55" s="100">
        <f>B25</f>
        <v>0</v>
      </c>
    </row>
    <row r="56" spans="1:2" x14ac:dyDescent="0.8">
      <c r="A56" s="98"/>
      <c r="B56" s="100">
        <f t="shared" ref="B56:B61" si="15">B26</f>
        <v>0</v>
      </c>
    </row>
    <row r="57" spans="1:2" x14ac:dyDescent="0.8">
      <c r="A57" s="98"/>
      <c r="B57" s="100">
        <f t="shared" si="15"/>
        <v>0</v>
      </c>
    </row>
    <row r="58" spans="1:2" x14ac:dyDescent="0.8">
      <c r="A58" s="98"/>
      <c r="B58" s="100">
        <f t="shared" si="15"/>
        <v>0</v>
      </c>
    </row>
    <row r="59" spans="1:2" x14ac:dyDescent="0.8">
      <c r="A59" s="98"/>
      <c r="B59" s="100">
        <f t="shared" si="15"/>
        <v>0</v>
      </c>
    </row>
    <row r="60" spans="1:2" x14ac:dyDescent="0.8">
      <c r="A60" s="98"/>
      <c r="B60" s="100">
        <f t="shared" si="15"/>
        <v>0</v>
      </c>
    </row>
    <row r="61" spans="1:2" x14ac:dyDescent="0.8">
      <c r="A61" s="98"/>
      <c r="B61" s="100">
        <f t="shared" si="15"/>
        <v>0</v>
      </c>
    </row>
  </sheetData>
  <mergeCells count="2">
    <mergeCell ref="A24:B24"/>
    <mergeCell ref="A35:B35"/>
  </mergeCells>
  <pageMargins left="0.7" right="0.7" top="0.78740157500000008" bottom="0.78740157500000008"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showGridLines="0" workbookViewId="0">
      <selection activeCell="A21" sqref="A21:B21"/>
    </sheetView>
  </sheetViews>
  <sheetFormatPr baseColWidth="10" defaultColWidth="11.40625" defaultRowHeight="14.75" x14ac:dyDescent="0.75"/>
  <cols>
    <col min="1" max="1" width="8.7265625" style="12" customWidth="1"/>
    <col min="2" max="2" width="78.1328125" style="12" customWidth="1"/>
    <col min="3" max="3" width="11.40625" style="12" customWidth="1"/>
    <col min="4" max="16384" width="11.40625" style="12"/>
  </cols>
  <sheetData>
    <row r="1" spans="1:3" x14ac:dyDescent="0.75">
      <c r="A1" s="112" t="s">
        <v>15</v>
      </c>
      <c r="B1" s="112"/>
    </row>
    <row r="2" spans="1:3" x14ac:dyDescent="0.75">
      <c r="A2" s="113"/>
      <c r="B2" s="113"/>
    </row>
    <row r="3" spans="1:3" ht="75" customHeight="1" x14ac:dyDescent="0.75">
      <c r="A3" s="113" t="s">
        <v>16</v>
      </c>
      <c r="B3" s="113"/>
      <c r="C3" s="14"/>
    </row>
    <row r="4" spans="1:3" ht="30" customHeight="1" x14ac:dyDescent="0.75">
      <c r="A4" s="113" t="s">
        <v>17</v>
      </c>
      <c r="B4" s="113"/>
    </row>
    <row r="5" spans="1:3" x14ac:dyDescent="0.75">
      <c r="A5" s="113"/>
      <c r="B5" s="113"/>
    </row>
    <row r="6" spans="1:3" x14ac:dyDescent="0.75">
      <c r="A6" s="112" t="s">
        <v>18</v>
      </c>
      <c r="B6" s="112"/>
    </row>
    <row r="7" spans="1:3" ht="14.45" customHeight="1" x14ac:dyDescent="0.75">
      <c r="A7" s="13"/>
      <c r="B7" s="13"/>
    </row>
    <row r="8" spans="1:3" ht="30" customHeight="1" x14ac:dyDescent="0.75">
      <c r="A8" s="15" t="s">
        <v>19</v>
      </c>
      <c r="B8" s="13" t="s">
        <v>20</v>
      </c>
    </row>
    <row r="9" spans="1:3" ht="30" customHeight="1" x14ac:dyDescent="0.75">
      <c r="A9" s="15" t="s">
        <v>21</v>
      </c>
      <c r="B9" s="16" t="s">
        <v>22</v>
      </c>
    </row>
    <row r="10" spans="1:3" ht="44.25" x14ac:dyDescent="0.75">
      <c r="A10" s="15" t="s">
        <v>23</v>
      </c>
      <c r="B10" s="101" t="s">
        <v>24</v>
      </c>
    </row>
    <row r="11" spans="1:3" x14ac:dyDescent="0.75">
      <c r="A11" s="15" t="s">
        <v>25</v>
      </c>
      <c r="B11" s="15" t="s">
        <v>26</v>
      </c>
    </row>
    <row r="12" spans="1:3" ht="44.25" x14ac:dyDescent="0.75">
      <c r="A12" s="15" t="s">
        <v>27</v>
      </c>
      <c r="B12" s="101" t="s">
        <v>28</v>
      </c>
    </row>
    <row r="13" spans="1:3" ht="44.25" x14ac:dyDescent="0.75">
      <c r="A13" s="15" t="s">
        <v>29</v>
      </c>
      <c r="B13" s="101" t="s">
        <v>30</v>
      </c>
    </row>
    <row r="14" spans="1:3" x14ac:dyDescent="0.75">
      <c r="A14" s="18" t="s">
        <v>31</v>
      </c>
      <c r="B14" s="18" t="s">
        <v>32</v>
      </c>
    </row>
    <row r="15" spans="1:3" s="17" customFormat="1" x14ac:dyDescent="0.75">
      <c r="A15" s="15" t="s">
        <v>33</v>
      </c>
      <c r="B15" s="101" t="s">
        <v>34</v>
      </c>
    </row>
    <row r="16" spans="1:3" x14ac:dyDescent="0.75">
      <c r="A16" s="13"/>
      <c r="B16" s="13"/>
    </row>
    <row r="17" spans="1:2" x14ac:dyDescent="0.75">
      <c r="A17" s="112" t="s">
        <v>35</v>
      </c>
      <c r="B17" s="112"/>
    </row>
    <row r="18" spans="1:2" x14ac:dyDescent="0.75">
      <c r="A18" s="113"/>
      <c r="B18" s="113"/>
    </row>
    <row r="19" spans="1:2" x14ac:dyDescent="0.75">
      <c r="A19" s="113" t="s">
        <v>36</v>
      </c>
      <c r="B19" s="113"/>
    </row>
    <row r="20" spans="1:2" x14ac:dyDescent="0.75">
      <c r="A20" s="113" t="s">
        <v>37</v>
      </c>
      <c r="B20" s="113"/>
    </row>
    <row r="21" spans="1:2" ht="30" customHeight="1" x14ac:dyDescent="0.75">
      <c r="A21" s="113" t="s">
        <v>38</v>
      </c>
      <c r="B21" s="113"/>
    </row>
    <row r="22" spans="1:2" x14ac:dyDescent="0.75">
      <c r="A22" s="113" t="s">
        <v>39</v>
      </c>
      <c r="B22" s="113"/>
    </row>
    <row r="23" spans="1:2" x14ac:dyDescent="0.75">
      <c r="A23" s="113" t="s">
        <v>40</v>
      </c>
      <c r="B23" s="113"/>
    </row>
    <row r="24" spans="1:2" x14ac:dyDescent="0.75">
      <c r="A24" s="113"/>
      <c r="B24" s="113"/>
    </row>
    <row r="25" spans="1:2" x14ac:dyDescent="0.75">
      <c r="A25" s="115" t="s">
        <v>41</v>
      </c>
      <c r="B25" s="115"/>
    </row>
    <row r="27" spans="1:2" ht="15" customHeight="1" x14ac:dyDescent="0.75">
      <c r="A27" s="116" t="s">
        <v>180</v>
      </c>
      <c r="B27" s="116"/>
    </row>
    <row r="28" spans="1:2" ht="75" customHeight="1" x14ac:dyDescent="0.75">
      <c r="A28" s="117" t="s">
        <v>181</v>
      </c>
      <c r="B28" s="117"/>
    </row>
    <row r="29" spans="1:2" ht="13.5" customHeight="1" x14ac:dyDescent="0.75"/>
    <row r="30" spans="1:2" ht="45" customHeight="1" x14ac:dyDescent="0.75">
      <c r="A30" s="114" t="s">
        <v>42</v>
      </c>
      <c r="B30" s="114"/>
    </row>
  </sheetData>
  <mergeCells count="18">
    <mergeCell ref="A30:B30"/>
    <mergeCell ref="A21:B21"/>
    <mergeCell ref="A22:B22"/>
    <mergeCell ref="A23:B23"/>
    <mergeCell ref="A24:B24"/>
    <mergeCell ref="A25:B25"/>
    <mergeCell ref="A27:B27"/>
    <mergeCell ref="A28:B28"/>
    <mergeCell ref="A6:B6"/>
    <mergeCell ref="A17:B17"/>
    <mergeCell ref="A18:B18"/>
    <mergeCell ref="A19:B19"/>
    <mergeCell ref="A20:B20"/>
    <mergeCell ref="A1:B1"/>
    <mergeCell ref="A2:B2"/>
    <mergeCell ref="A3:B3"/>
    <mergeCell ref="A4:B4"/>
    <mergeCell ref="A5:B5"/>
  </mergeCells>
  <pageMargins left="0.70866141732283472" right="0.70866141732283472" top="0.78740157480314954" bottom="0.78740157480314954"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6"/>
  <sheetViews>
    <sheetView workbookViewId="0"/>
  </sheetViews>
  <sheetFormatPr baseColWidth="10" defaultRowHeight="14.75" x14ac:dyDescent="0.75"/>
  <cols>
    <col min="1" max="1" width="33" customWidth="1"/>
  </cols>
  <sheetData>
    <row r="1" spans="1:1" x14ac:dyDescent="0.75">
      <c r="A1" s="24" t="s">
        <v>54</v>
      </c>
    </row>
    <row r="2" spans="1:1" x14ac:dyDescent="0.75">
      <c r="A2" s="21" t="s">
        <v>169</v>
      </c>
    </row>
    <row r="3" spans="1:1" x14ac:dyDescent="0.75">
      <c r="A3" s="21" t="s">
        <v>170</v>
      </c>
    </row>
    <row r="4" spans="1:1" x14ac:dyDescent="0.75">
      <c r="A4" s="21" t="s">
        <v>171</v>
      </c>
    </row>
    <row r="5" spans="1:1" x14ac:dyDescent="0.75">
      <c r="A5" s="21" t="s">
        <v>172</v>
      </c>
    </row>
    <row r="6" spans="1:1" x14ac:dyDescent="0.75">
      <c r="A6" s="21" t="s">
        <v>173</v>
      </c>
    </row>
  </sheetData>
  <pageMargins left="0.7" right="0.7" top="0.78740157500000008" bottom="0.787401575000000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6"/>
    <outlinePr summaryBelow="0"/>
    <pageSetUpPr fitToPage="1"/>
  </sheetPr>
  <dimension ref="A2:O45"/>
  <sheetViews>
    <sheetView showGridLines="0" topLeftCell="A10" workbookViewId="0">
      <selection activeCell="G15" sqref="G15"/>
    </sheetView>
  </sheetViews>
  <sheetFormatPr baseColWidth="10" defaultColWidth="11.40625" defaultRowHeight="14.75" outlineLevelRow="1" x14ac:dyDescent="0.75"/>
  <cols>
    <col min="1" max="1" width="30" style="1" customWidth="1"/>
    <col min="2" max="2" width="30.54296875" style="19" customWidth="1"/>
    <col min="3" max="3" width="14.26953125" style="1" customWidth="1"/>
    <col min="4" max="4" width="13.26953125" style="1" customWidth="1"/>
    <col min="5" max="6" width="11.40625" style="1"/>
    <col min="7" max="7" width="12.26953125" style="1" bestFit="1" customWidth="1"/>
    <col min="8" max="8" width="22.7265625" style="1" bestFit="1" customWidth="1"/>
    <col min="9" max="16384" width="11.40625" style="1"/>
  </cols>
  <sheetData>
    <row r="2" spans="1:15" x14ac:dyDescent="0.75">
      <c r="A2" s="118" t="s">
        <v>43</v>
      </c>
      <c r="B2" s="118"/>
    </row>
    <row r="3" spans="1:15" x14ac:dyDescent="0.75">
      <c r="A3" s="20" t="s">
        <v>44</v>
      </c>
      <c r="B3" s="21"/>
      <c r="D3" s="119" t="s">
        <v>45</v>
      </c>
      <c r="E3" s="119"/>
      <c r="F3" s="119"/>
      <c r="G3" s="22"/>
      <c r="H3" s="22"/>
    </row>
    <row r="4" spans="1:15" ht="15" customHeight="1" x14ac:dyDescent="0.75">
      <c r="A4" s="20" t="s">
        <v>46</v>
      </c>
      <c r="B4" s="21">
        <v>2024</v>
      </c>
      <c r="D4" s="119"/>
      <c r="E4" s="119"/>
      <c r="F4" s="119"/>
      <c r="H4" s="22"/>
    </row>
    <row r="5" spans="1:15" ht="18" customHeight="1" x14ac:dyDescent="0.75">
      <c r="D5" s="119"/>
      <c r="E5" s="119"/>
      <c r="F5" s="119"/>
    </row>
    <row r="6" spans="1:15" x14ac:dyDescent="0.75">
      <c r="B6" s="23"/>
      <c r="D6" s="120" t="s">
        <v>175</v>
      </c>
      <c r="E6" s="121"/>
      <c r="F6" s="122"/>
    </row>
    <row r="7" spans="1:15" x14ac:dyDescent="0.75">
      <c r="A7" s="24" t="s">
        <v>47</v>
      </c>
      <c r="B7" s="21"/>
      <c r="F7" s="1" t="s">
        <v>48</v>
      </c>
    </row>
    <row r="8" spans="1:15" x14ac:dyDescent="0.75">
      <c r="A8" s="24" t="s">
        <v>49</v>
      </c>
      <c r="B8" s="21"/>
    </row>
    <row r="9" spans="1:15" x14ac:dyDescent="0.75">
      <c r="A9" s="24" t="s">
        <v>50</v>
      </c>
      <c r="B9" s="21"/>
    </row>
    <row r="10" spans="1:15" x14ac:dyDescent="0.75">
      <c r="A10" s="24" t="s">
        <v>51</v>
      </c>
      <c r="B10" s="21"/>
      <c r="D10" s="123" t="s">
        <v>52</v>
      </c>
      <c r="E10" s="124"/>
      <c r="F10" s="25"/>
      <c r="G10" s="26" t="s">
        <v>53</v>
      </c>
    </row>
    <row r="11" spans="1:15" x14ac:dyDescent="0.75">
      <c r="A11" s="24" t="s">
        <v>54</v>
      </c>
      <c r="B11" s="21"/>
      <c r="C11" s="27"/>
    </row>
    <row r="12" spans="1:15" x14ac:dyDescent="0.75">
      <c r="A12" s="24" t="s">
        <v>55</v>
      </c>
      <c r="B12" s="21"/>
    </row>
    <row r="13" spans="1:15" x14ac:dyDescent="0.75">
      <c r="A13" s="31" t="s">
        <v>64</v>
      </c>
      <c r="B13" s="28"/>
    </row>
    <row r="14" spans="1:15" x14ac:dyDescent="0.75">
      <c r="A14" s="31" t="s">
        <v>65</v>
      </c>
      <c r="B14" s="28"/>
    </row>
    <row r="15" spans="1:15" x14ac:dyDescent="0.75">
      <c r="A15" s="31" t="s">
        <v>178</v>
      </c>
      <c r="B15" s="107" t="str">
        <f>IF(B13=0,"",IF(B14=0,"",IF(((YEAR(B14)-YEAR(B13))*12+MONTH(B14)-MONTH(B13)+1)&lt;=0,"Projektzeitraum prüfen!",(YEAR(B14)-YEAR(B13))*12+MONTH(B14)-MONTH(B13)+1)))</f>
        <v/>
      </c>
    </row>
    <row r="16" spans="1:15" x14ac:dyDescent="0.75">
      <c r="D16" s="26"/>
      <c r="O16" s="108"/>
    </row>
    <row r="17" spans="1:14" x14ac:dyDescent="0.75">
      <c r="A17" s="24" t="s">
        <v>56</v>
      </c>
      <c r="B17" s="21"/>
      <c r="C17" s="26" t="s">
        <v>179</v>
      </c>
    </row>
    <row r="19" spans="1:14" x14ac:dyDescent="0.75">
      <c r="A19" s="125" t="s">
        <v>57</v>
      </c>
      <c r="B19" s="20" t="s">
        <v>58</v>
      </c>
      <c r="C19" s="20" t="s">
        <v>59</v>
      </c>
      <c r="D19" s="20" t="s">
        <v>60</v>
      </c>
      <c r="E19" s="20" t="s">
        <v>61</v>
      </c>
      <c r="F19" s="20" t="s">
        <v>62</v>
      </c>
      <c r="G19" s="126" t="s">
        <v>63</v>
      </c>
      <c r="H19" s="126"/>
      <c r="I19" s="126"/>
    </row>
    <row r="20" spans="1:14" x14ac:dyDescent="0.75">
      <c r="A20" s="125"/>
      <c r="B20" s="28"/>
      <c r="C20" s="28"/>
      <c r="D20" s="29">
        <f>IFERROR(E20/($B$17*5),)</f>
        <v>0</v>
      </c>
      <c r="E20" s="21"/>
      <c r="F20" s="30">
        <f t="shared" ref="F20:F24" si="0">IFERROR((E20*((215/12*8)/($B$17*5))),)</f>
        <v>0</v>
      </c>
      <c r="G20" s="120"/>
      <c r="H20" s="121"/>
      <c r="I20" s="122"/>
      <c r="J20" s="109" t="str">
        <f>IF(ISBLANK(B20),"",IF(AND(B20&gt;=$B$13,B20&lt;=$B$14,C20&lt;=$B$14,C20&gt;=$B$13),"","Please check the contract period, it is outside the project duration or incomplete"))</f>
        <v/>
      </c>
      <c r="N20" s="110"/>
    </row>
    <row r="21" spans="1:14" x14ac:dyDescent="0.75">
      <c r="A21" s="125"/>
      <c r="B21" s="28"/>
      <c r="C21" s="28"/>
      <c r="D21" s="29">
        <f t="shared" ref="D21:D24" si="1">IFERROR(E21/($B$17*5),)</f>
        <v>0</v>
      </c>
      <c r="E21" s="21"/>
      <c r="F21" s="30">
        <f t="shared" si="0"/>
        <v>0</v>
      </c>
      <c r="G21" s="120"/>
      <c r="H21" s="121"/>
      <c r="I21" s="122"/>
      <c r="J21" s="109" t="str">
        <f t="shared" ref="J21:J24" si="2">IF(ISBLANK(B21),"",IF(AND(B21&gt;=$B$13,B21&lt;=$B$14,C21&lt;=$B$14,C21&gt;=$B$13),"","Please check the contract period, it is outside the project duration or incomplete"))</f>
        <v/>
      </c>
    </row>
    <row r="22" spans="1:14" x14ac:dyDescent="0.75">
      <c r="A22" s="125"/>
      <c r="B22" s="28"/>
      <c r="C22" s="28"/>
      <c r="D22" s="29">
        <f t="shared" si="1"/>
        <v>0</v>
      </c>
      <c r="E22" s="21"/>
      <c r="F22" s="30">
        <f t="shared" si="0"/>
        <v>0</v>
      </c>
      <c r="G22" s="120"/>
      <c r="H22" s="121"/>
      <c r="I22" s="122"/>
      <c r="J22" s="109" t="str">
        <f t="shared" si="2"/>
        <v/>
      </c>
    </row>
    <row r="23" spans="1:14" x14ac:dyDescent="0.75">
      <c r="A23" s="125"/>
      <c r="B23" s="28"/>
      <c r="C23" s="28"/>
      <c r="D23" s="29">
        <f t="shared" si="1"/>
        <v>0</v>
      </c>
      <c r="E23" s="21"/>
      <c r="F23" s="30">
        <f t="shared" si="0"/>
        <v>0</v>
      </c>
      <c r="G23" s="120"/>
      <c r="H23" s="121"/>
      <c r="I23" s="122"/>
      <c r="J23" s="109" t="str">
        <f t="shared" si="2"/>
        <v/>
      </c>
    </row>
    <row r="24" spans="1:14" x14ac:dyDescent="0.75">
      <c r="A24" s="125"/>
      <c r="B24" s="28"/>
      <c r="C24" s="28"/>
      <c r="D24" s="29">
        <f t="shared" si="1"/>
        <v>0</v>
      </c>
      <c r="E24" s="21"/>
      <c r="F24" s="30">
        <f t="shared" si="0"/>
        <v>0</v>
      </c>
      <c r="G24" s="120"/>
      <c r="H24" s="121"/>
      <c r="I24" s="122"/>
      <c r="J24" s="109" t="str">
        <f t="shared" si="2"/>
        <v/>
      </c>
    </row>
    <row r="26" spans="1:14" x14ac:dyDescent="0.75">
      <c r="A26" s="31" t="s">
        <v>66</v>
      </c>
      <c r="B26" s="31" t="s">
        <v>67</v>
      </c>
      <c r="C26" s="31" t="s">
        <v>68</v>
      </c>
      <c r="D26" s="31" t="s">
        <v>69</v>
      </c>
      <c r="E26" s="31" t="s">
        <v>58</v>
      </c>
      <c r="F26" s="31" t="s">
        <v>59</v>
      </c>
      <c r="G26" s="31" t="s">
        <v>70</v>
      </c>
      <c r="H26" s="102" t="s">
        <v>71</v>
      </c>
      <c r="I26" s="103" t="s">
        <v>72</v>
      </c>
    </row>
    <row r="27" spans="1:14" x14ac:dyDescent="0.75">
      <c r="A27" s="21" t="s">
        <v>73</v>
      </c>
      <c r="B27" s="32"/>
      <c r="C27" s="21"/>
      <c r="D27" s="21"/>
      <c r="E27" s="33" t="str">
        <f t="shared" ref="E27:E41" si="3">IF(C27&gt;0,EDATE($B$13,(C27-1)),"")</f>
        <v/>
      </c>
      <c r="F27" s="33" t="str">
        <f t="shared" ref="F27:F41" si="4">IF(D27&gt;0,EOMONTH($B$13,(D27-1)),"")</f>
        <v/>
      </c>
      <c r="G27" s="21"/>
      <c r="H27" s="21"/>
      <c r="I27" s="26"/>
    </row>
    <row r="28" spans="1:14" x14ac:dyDescent="0.75">
      <c r="A28" s="21" t="s">
        <v>74</v>
      </c>
      <c r="B28" s="32"/>
      <c r="C28" s="21"/>
      <c r="D28" s="21"/>
      <c r="E28" s="33" t="str">
        <f t="shared" si="3"/>
        <v/>
      </c>
      <c r="F28" s="33" t="str">
        <f t="shared" si="4"/>
        <v/>
      </c>
      <c r="G28" s="21"/>
      <c r="H28" s="21"/>
    </row>
    <row r="29" spans="1:14" x14ac:dyDescent="0.75">
      <c r="A29" s="21" t="s">
        <v>75</v>
      </c>
      <c r="B29" s="32"/>
      <c r="C29" s="21"/>
      <c r="D29" s="21"/>
      <c r="E29" s="33" t="str">
        <f t="shared" si="3"/>
        <v/>
      </c>
      <c r="F29" s="33" t="str">
        <f t="shared" si="4"/>
        <v/>
      </c>
      <c r="G29" s="21"/>
      <c r="H29" s="21"/>
    </row>
    <row r="30" spans="1:14" x14ac:dyDescent="0.75">
      <c r="A30" s="21" t="s">
        <v>76</v>
      </c>
      <c r="B30" s="32"/>
      <c r="C30" s="21"/>
      <c r="D30" s="21"/>
      <c r="E30" s="33" t="str">
        <f t="shared" si="3"/>
        <v/>
      </c>
      <c r="F30" s="33" t="str">
        <f t="shared" si="4"/>
        <v/>
      </c>
      <c r="G30" s="21"/>
      <c r="H30" s="21"/>
    </row>
    <row r="31" spans="1:14" collapsed="1" x14ac:dyDescent="0.75">
      <c r="A31" s="21" t="s">
        <v>77</v>
      </c>
      <c r="B31" s="32"/>
      <c r="C31" s="21"/>
      <c r="D31" s="21"/>
      <c r="E31" s="33" t="str">
        <f t="shared" si="3"/>
        <v/>
      </c>
      <c r="F31" s="33" t="str">
        <f t="shared" si="4"/>
        <v/>
      </c>
      <c r="G31" s="21"/>
      <c r="H31" s="21"/>
    </row>
    <row r="32" spans="1:14" hidden="1" outlineLevel="1" x14ac:dyDescent="0.75">
      <c r="A32" s="21" t="s">
        <v>78</v>
      </c>
      <c r="B32" s="32"/>
      <c r="C32" s="21"/>
      <c r="D32" s="21"/>
      <c r="E32" s="33" t="str">
        <f t="shared" si="3"/>
        <v/>
      </c>
      <c r="F32" s="33" t="str">
        <f t="shared" si="4"/>
        <v/>
      </c>
      <c r="G32" s="21"/>
      <c r="H32" s="21"/>
    </row>
    <row r="33" spans="1:8" hidden="1" outlineLevel="1" x14ac:dyDescent="0.75">
      <c r="A33" s="21" t="s">
        <v>79</v>
      </c>
      <c r="B33" s="32"/>
      <c r="C33" s="21"/>
      <c r="D33" s="21"/>
      <c r="E33" s="33" t="str">
        <f t="shared" si="3"/>
        <v/>
      </c>
      <c r="F33" s="33" t="str">
        <f t="shared" si="4"/>
        <v/>
      </c>
      <c r="G33" s="21"/>
      <c r="H33" s="21"/>
    </row>
    <row r="34" spans="1:8" hidden="1" outlineLevel="1" x14ac:dyDescent="0.75">
      <c r="A34" s="21" t="s">
        <v>80</v>
      </c>
      <c r="B34" s="32"/>
      <c r="C34" s="21"/>
      <c r="D34" s="21"/>
      <c r="E34" s="33" t="str">
        <f t="shared" si="3"/>
        <v/>
      </c>
      <c r="F34" s="33" t="str">
        <f t="shared" si="4"/>
        <v/>
      </c>
      <c r="G34" s="21"/>
      <c r="H34" s="21"/>
    </row>
    <row r="35" spans="1:8" hidden="1" outlineLevel="1" x14ac:dyDescent="0.75">
      <c r="A35" s="21" t="s">
        <v>81</v>
      </c>
      <c r="B35" s="32"/>
      <c r="C35" s="21"/>
      <c r="D35" s="21"/>
      <c r="E35" s="33" t="str">
        <f t="shared" si="3"/>
        <v/>
      </c>
      <c r="F35" s="33" t="str">
        <f t="shared" si="4"/>
        <v/>
      </c>
      <c r="G35" s="21"/>
      <c r="H35" s="21"/>
    </row>
    <row r="36" spans="1:8" hidden="1" outlineLevel="1" x14ac:dyDescent="0.75">
      <c r="A36" s="21" t="s">
        <v>82</v>
      </c>
      <c r="B36" s="32"/>
      <c r="C36" s="21"/>
      <c r="D36" s="21"/>
      <c r="E36" s="33" t="str">
        <f t="shared" si="3"/>
        <v/>
      </c>
      <c r="F36" s="33" t="str">
        <f t="shared" si="4"/>
        <v/>
      </c>
      <c r="G36" s="21"/>
      <c r="H36" s="21"/>
    </row>
    <row r="37" spans="1:8" hidden="1" outlineLevel="1" x14ac:dyDescent="0.75">
      <c r="A37" s="21" t="s">
        <v>83</v>
      </c>
      <c r="B37" s="21"/>
      <c r="C37" s="21"/>
      <c r="D37" s="21"/>
      <c r="E37" s="33" t="str">
        <f t="shared" si="3"/>
        <v/>
      </c>
      <c r="F37" s="33" t="str">
        <f t="shared" si="4"/>
        <v/>
      </c>
      <c r="G37" s="21"/>
      <c r="H37" s="21"/>
    </row>
    <row r="38" spans="1:8" hidden="1" outlineLevel="1" x14ac:dyDescent="0.75">
      <c r="A38" s="21" t="s">
        <v>84</v>
      </c>
      <c r="B38" s="21"/>
      <c r="C38" s="21"/>
      <c r="D38" s="21"/>
      <c r="E38" s="33" t="str">
        <f t="shared" si="3"/>
        <v/>
      </c>
      <c r="F38" s="33" t="str">
        <f t="shared" si="4"/>
        <v/>
      </c>
      <c r="G38" s="21"/>
      <c r="H38" s="21"/>
    </row>
    <row r="39" spans="1:8" hidden="1" outlineLevel="1" x14ac:dyDescent="0.75">
      <c r="A39" s="21" t="s">
        <v>85</v>
      </c>
      <c r="B39" s="21"/>
      <c r="C39" s="21"/>
      <c r="D39" s="21"/>
      <c r="E39" s="33" t="str">
        <f t="shared" si="3"/>
        <v/>
      </c>
      <c r="F39" s="33" t="str">
        <f t="shared" si="4"/>
        <v/>
      </c>
      <c r="G39" s="21"/>
      <c r="H39" s="21"/>
    </row>
    <row r="40" spans="1:8" hidden="1" outlineLevel="1" x14ac:dyDescent="0.75">
      <c r="A40" s="21" t="s">
        <v>86</v>
      </c>
      <c r="B40" s="21"/>
      <c r="C40" s="21"/>
      <c r="D40" s="21"/>
      <c r="E40" s="33" t="str">
        <f t="shared" si="3"/>
        <v/>
      </c>
      <c r="F40" s="33" t="str">
        <f t="shared" si="4"/>
        <v/>
      </c>
      <c r="G40" s="21"/>
      <c r="H40" s="21"/>
    </row>
    <row r="41" spans="1:8" hidden="1" outlineLevel="1" x14ac:dyDescent="0.75">
      <c r="A41" s="21" t="s">
        <v>87</v>
      </c>
      <c r="B41" s="21"/>
      <c r="C41" s="21"/>
      <c r="D41" s="21"/>
      <c r="E41" s="33" t="str">
        <f t="shared" si="3"/>
        <v/>
      </c>
      <c r="F41" s="33" t="str">
        <f t="shared" si="4"/>
        <v/>
      </c>
      <c r="G41" s="21"/>
      <c r="H41" s="21"/>
    </row>
    <row r="43" spans="1:8" x14ac:dyDescent="0.75">
      <c r="A43" s="34" t="s">
        <v>88</v>
      </c>
      <c r="B43" s="21" t="s">
        <v>89</v>
      </c>
      <c r="C43" s="120" t="s">
        <v>90</v>
      </c>
      <c r="D43" s="127"/>
      <c r="E43" s="120" t="s">
        <v>91</v>
      </c>
      <c r="F43" s="127"/>
    </row>
    <row r="45" spans="1:8" x14ac:dyDescent="0.75">
      <c r="A45" s="34" t="s">
        <v>92</v>
      </c>
      <c r="B45" s="21" t="s">
        <v>89</v>
      </c>
      <c r="C45" s="120" t="s">
        <v>90</v>
      </c>
      <c r="D45" s="127"/>
      <c r="E45" s="120" t="s">
        <v>91</v>
      </c>
      <c r="F45" s="127"/>
    </row>
  </sheetData>
  <mergeCells count="15">
    <mergeCell ref="C43:D43"/>
    <mergeCell ref="E43:F43"/>
    <mergeCell ref="C45:D45"/>
    <mergeCell ref="E45:F45"/>
    <mergeCell ref="G24:I24"/>
    <mergeCell ref="G19:I19"/>
    <mergeCell ref="G20:I20"/>
    <mergeCell ref="G21:I21"/>
    <mergeCell ref="G22:I22"/>
    <mergeCell ref="G23:I23"/>
    <mergeCell ref="A2:B2"/>
    <mergeCell ref="D3:F5"/>
    <mergeCell ref="D6:F6"/>
    <mergeCell ref="D10:E10"/>
    <mergeCell ref="A19:A24"/>
  </mergeCells>
  <conditionalFormatting sqref="D3">
    <cfRule type="expression" dxfId="289" priority="59">
      <formula>$D6=""</formula>
    </cfRule>
  </conditionalFormatting>
  <conditionalFormatting sqref="E27:F41">
    <cfRule type="cellIs" dxfId="288" priority="70" operator="greaterThan">
      <formula>$B$14</formula>
    </cfRule>
  </conditionalFormatting>
  <conditionalFormatting sqref="E27:E41">
    <cfRule type="cellIs" dxfId="287" priority="71" operator="greaterThan">
      <formula>$B$13</formula>
    </cfRule>
  </conditionalFormatting>
  <conditionalFormatting sqref="F27:F41">
    <cfRule type="cellIs" dxfId="286" priority="73" operator="lessThan">
      <formula>$B$14</formula>
    </cfRule>
  </conditionalFormatting>
  <conditionalFormatting sqref="A13:A25">
    <cfRule type="expression" priority="74">
      <formula>IF($A$27:$A$41,$A$27:$A$41,0)</formula>
    </cfRule>
  </conditionalFormatting>
  <dataValidations count="3">
    <dataValidation type="list" allowBlank="1" showInputMessage="1" showErrorMessage="1" sqref="B4" xr:uid="{00F30059-00DB-4214-87AC-001F00C60079}">
      <formula1>"2020,2021,2022,2023,2024,2025,2026,2027,2028,2029,2030"</formula1>
    </dataValidation>
    <dataValidation type="list" allowBlank="1" showInputMessage="1" showErrorMessage="1" sqref="D6" xr:uid="{00B10029-0010-4B22-8C27-009000C6005D}">
      <formula1>"Please confirm,Yes"</formula1>
    </dataValidation>
    <dataValidation type="date" errorStyle="warning" allowBlank="1" showErrorMessage="1" error="Please check the contract period, it is outside the project duration or incorrect." prompt="Please be aware, that the date must be within the project duration." sqref="B20:C24" xr:uid="{AA652C00-E49A-48F0-8779-D90D0B20CC7D}">
      <formula1>$B$13</formula1>
      <formula2>$B$14</formula2>
    </dataValidation>
  </dataValidations>
  <pageMargins left="0.51181102362204722" right="0.51181102362204722" top="0.39370078740157477" bottom="0.39370078740157477" header="0.31496062992125984" footer="0.31496062992125984"/>
  <pageSetup paperSize="9" scale="8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Please Select" xr:uid="{00000000-0002-0000-0200-000000000000}">
          <x14:formula1>
            <xm:f>'Type of personnel'!$A$2:$A$6</xm:f>
          </x14:formula1>
          <xm:sqref>B11</xm:sqref>
        </x14:dataValidation>
        <x14:dataValidation type="list" allowBlank="1" showInputMessage="1" showErrorMessage="1" xr:uid="{00000000-0002-0000-0200-000001000000}">
          <x14:formula1>
            <xm:f>'Public Holidays'!$S$3:$S$18</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9"/>
  <sheetViews>
    <sheetView showGridLines="0" topLeftCell="A31" workbookViewId="0">
      <selection activeCell="AG51" sqref="AG51"/>
    </sheetView>
  </sheetViews>
  <sheetFormatPr baseColWidth="10" defaultColWidth="11.40625" defaultRowHeight="14.75" x14ac:dyDescent="0.75"/>
  <cols>
    <col min="1" max="1" width="21.7265625" style="1" customWidth="1"/>
    <col min="2" max="2" width="4.7265625" style="1" bestFit="1" customWidth="1"/>
    <col min="3" max="3" width="4.86328125" style="1" bestFit="1" customWidth="1"/>
    <col min="4" max="4" width="4.54296875" style="1" bestFit="1" customWidth="1"/>
    <col min="5" max="5" width="5.40625" style="1" bestFit="1" customWidth="1"/>
    <col min="6" max="6" width="4.54296875" style="1" bestFit="1" customWidth="1"/>
    <col min="7" max="7" width="3.86328125" style="1" bestFit="1" customWidth="1"/>
    <col min="8" max="8" width="4.1328125" style="1" bestFit="1" customWidth="1"/>
    <col min="9" max="9" width="4.7265625" style="1" bestFit="1" customWidth="1"/>
    <col min="10" max="10" width="4.86328125" style="1" bestFit="1" customWidth="1"/>
    <col min="11" max="11" width="5" style="1" bestFit="1" customWidth="1"/>
    <col min="12" max="12" width="5.40625" style="1" bestFit="1" customWidth="1"/>
    <col min="13" max="18" width="5" style="1" bestFit="1" customWidth="1"/>
    <col min="19" max="19" width="5.40625" style="1" bestFit="1" customWidth="1"/>
    <col min="20" max="25" width="5" style="1" bestFit="1" customWidth="1"/>
    <col min="26" max="26" width="5.40625" style="1" bestFit="1" customWidth="1"/>
    <col min="27" max="31" width="5" style="1" bestFit="1" customWidth="1"/>
    <col min="32" max="32" width="5.86328125" style="1" customWidth="1"/>
    <col min="33" max="16384" width="11.40625" style="1"/>
  </cols>
  <sheetData>
    <row r="1" spans="1:35" x14ac:dyDescent="0.75">
      <c r="A1" s="128" t="s">
        <v>43</v>
      </c>
      <c r="B1" s="128"/>
      <c r="C1" s="128"/>
      <c r="D1" s="128"/>
      <c r="E1" s="128"/>
      <c r="F1" s="128"/>
      <c r="G1" s="128"/>
    </row>
    <row r="3" spans="1:3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35" x14ac:dyDescent="0.75">
      <c r="A4" s="129" t="str">
        <f>'Start Data'!A8</f>
        <v>Title of the action (Acronym)</v>
      </c>
      <c r="B4" s="129"/>
      <c r="C4" s="129"/>
      <c r="D4" s="130">
        <f>'Start Data'!B8</f>
        <v>0</v>
      </c>
      <c r="E4" s="130"/>
      <c r="F4" s="130"/>
      <c r="G4" s="130"/>
      <c r="O4" s="131" t="s">
        <v>93</v>
      </c>
      <c r="P4" s="131"/>
      <c r="Q4" s="133" t="s">
        <v>94</v>
      </c>
      <c r="R4" s="133"/>
      <c r="S4" s="133"/>
    </row>
    <row r="5" spans="1:35" x14ac:dyDescent="0.75">
      <c r="A5" s="129" t="str">
        <f>'Start Data'!A9</f>
        <v>Grant Agreement No</v>
      </c>
      <c r="B5" s="129"/>
      <c r="C5" s="129"/>
      <c r="D5" s="130">
        <f>'Start Data'!B9</f>
        <v>0</v>
      </c>
      <c r="E5" s="130"/>
      <c r="F5" s="130"/>
      <c r="G5" s="130"/>
    </row>
    <row r="6" spans="1:35" x14ac:dyDescent="0.75">
      <c r="A6" s="129" t="str">
        <f>'Start Data'!A10</f>
        <v>Person carrying out the work</v>
      </c>
      <c r="B6" s="129"/>
      <c r="C6" s="129"/>
      <c r="D6" s="130">
        <f>'Start Data'!B10</f>
        <v>0</v>
      </c>
      <c r="E6" s="130"/>
      <c r="F6" s="130"/>
      <c r="G6" s="130"/>
    </row>
    <row r="7" spans="1:3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row>
    <row r="8" spans="1:35" x14ac:dyDescent="0.75">
      <c r="A8" s="129" t="str">
        <f>'Start Data'!A12</f>
        <v>Name of the PI/ Superior</v>
      </c>
      <c r="B8" s="129"/>
      <c r="C8" s="129"/>
      <c r="D8" s="130">
        <f>'Start Data'!B12</f>
        <v>0</v>
      </c>
      <c r="E8" s="130"/>
      <c r="F8" s="130"/>
      <c r="G8" s="130"/>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row>
    <row r="9" spans="1:3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35" x14ac:dyDescent="0.75">
      <c r="A10" s="35" t="s">
        <v>95</v>
      </c>
      <c r="B10" s="39">
        <f>Calendar!B5</f>
        <v>45292</v>
      </c>
      <c r="C10" s="39">
        <f>Calendar!C5</f>
        <v>45293</v>
      </c>
      <c r="D10" s="39">
        <f>Calendar!D5</f>
        <v>45294</v>
      </c>
      <c r="E10" s="39">
        <f>Calendar!E5</f>
        <v>45295</v>
      </c>
      <c r="F10" s="39">
        <f>Calendar!F5</f>
        <v>45296</v>
      </c>
      <c r="G10" s="39">
        <f>Calendar!G5</f>
        <v>45297</v>
      </c>
      <c r="H10" s="39">
        <f>Calendar!H5</f>
        <v>45298</v>
      </c>
      <c r="I10" s="39">
        <f>Calendar!I5</f>
        <v>45299</v>
      </c>
      <c r="J10" s="39">
        <f>Calendar!J5</f>
        <v>45300</v>
      </c>
      <c r="K10" s="39">
        <f>Calendar!K5</f>
        <v>45301</v>
      </c>
      <c r="L10" s="39">
        <f>Calendar!L5</f>
        <v>45302</v>
      </c>
      <c r="M10" s="39">
        <f>Calendar!M5</f>
        <v>45303</v>
      </c>
      <c r="N10" s="39">
        <f>Calendar!N5</f>
        <v>45304</v>
      </c>
      <c r="O10" s="39">
        <f>Calendar!O5</f>
        <v>45305</v>
      </c>
      <c r="P10" s="39">
        <f>Calendar!P5</f>
        <v>45306</v>
      </c>
      <c r="Q10" s="39">
        <f>Calendar!Q5</f>
        <v>45307</v>
      </c>
      <c r="R10" s="39">
        <f>Calendar!R5</f>
        <v>45308</v>
      </c>
      <c r="S10" s="39">
        <f>Calendar!S5</f>
        <v>45309</v>
      </c>
      <c r="T10" s="39">
        <f>Calendar!T5</f>
        <v>45310</v>
      </c>
      <c r="U10" s="39">
        <f>Calendar!U5</f>
        <v>45311</v>
      </c>
      <c r="V10" s="39">
        <f>Calendar!V5</f>
        <v>45312</v>
      </c>
      <c r="W10" s="39">
        <f>Calendar!W5</f>
        <v>45313</v>
      </c>
      <c r="X10" s="39">
        <f>Calendar!X5</f>
        <v>45314</v>
      </c>
      <c r="Y10" s="39">
        <f>Calendar!Y5</f>
        <v>45315</v>
      </c>
      <c r="Z10" s="39">
        <f>Calendar!Z5</f>
        <v>45316</v>
      </c>
      <c r="AA10" s="39">
        <f>Calendar!AA5</f>
        <v>45317</v>
      </c>
      <c r="AB10" s="39">
        <f>Calendar!AB5</f>
        <v>45318</v>
      </c>
      <c r="AC10" s="39">
        <f>Calendar!AC5</f>
        <v>45319</v>
      </c>
      <c r="AD10" s="39">
        <f>Calendar!AD5</f>
        <v>45320</v>
      </c>
      <c r="AE10" s="39">
        <f>Calendar!AE5</f>
        <v>45321</v>
      </c>
      <c r="AF10" s="39">
        <f>Calendar!AF5</f>
        <v>45322</v>
      </c>
      <c r="AG10" s="135" t="s">
        <v>96</v>
      </c>
      <c r="AH10" s="135" t="s">
        <v>97</v>
      </c>
    </row>
    <row r="11" spans="1:35" x14ac:dyDescent="0.75">
      <c r="A11" s="35" t="s">
        <v>98</v>
      </c>
      <c r="B11" s="40">
        <f>Calendar!B6</f>
        <v>45292</v>
      </c>
      <c r="C11" s="40">
        <f>Calendar!C6</f>
        <v>45293</v>
      </c>
      <c r="D11" s="40">
        <f>Calendar!D6</f>
        <v>45294</v>
      </c>
      <c r="E11" s="40">
        <f>Calendar!E6</f>
        <v>45295</v>
      </c>
      <c r="F11" s="40">
        <f>Calendar!F6</f>
        <v>45296</v>
      </c>
      <c r="G11" s="40">
        <f>Calendar!G6</f>
        <v>45297</v>
      </c>
      <c r="H11" s="40">
        <f>Calendar!H6</f>
        <v>45298</v>
      </c>
      <c r="I11" s="40">
        <f>Calendar!I6</f>
        <v>45299</v>
      </c>
      <c r="J11" s="40">
        <f>Calendar!J6</f>
        <v>45300</v>
      </c>
      <c r="K11" s="40">
        <f>Calendar!K6</f>
        <v>45301</v>
      </c>
      <c r="L11" s="40">
        <f>Calendar!L6</f>
        <v>45302</v>
      </c>
      <c r="M11" s="40">
        <f>Calendar!M6</f>
        <v>45303</v>
      </c>
      <c r="N11" s="40">
        <f>Calendar!N6</f>
        <v>45304</v>
      </c>
      <c r="O11" s="40">
        <f>Calendar!O6</f>
        <v>45305</v>
      </c>
      <c r="P11" s="40">
        <f>Calendar!P6</f>
        <v>45306</v>
      </c>
      <c r="Q11" s="40">
        <f>Calendar!Q6</f>
        <v>45307</v>
      </c>
      <c r="R11" s="40">
        <f>Calendar!R6</f>
        <v>45308</v>
      </c>
      <c r="S11" s="40">
        <f>Calendar!S6</f>
        <v>45309</v>
      </c>
      <c r="T11" s="40">
        <f>Calendar!T6</f>
        <v>45310</v>
      </c>
      <c r="U11" s="40">
        <f>Calendar!U6</f>
        <v>45311</v>
      </c>
      <c r="V11" s="40">
        <f>Calendar!V6</f>
        <v>45312</v>
      </c>
      <c r="W11" s="40">
        <f>Calendar!W6</f>
        <v>45313</v>
      </c>
      <c r="X11" s="40">
        <f>Calendar!X6</f>
        <v>45314</v>
      </c>
      <c r="Y11" s="40">
        <f>Calendar!Y6</f>
        <v>45315</v>
      </c>
      <c r="Z11" s="40">
        <f>Calendar!Z6</f>
        <v>45316</v>
      </c>
      <c r="AA11" s="40">
        <f>Calendar!AA6</f>
        <v>45317</v>
      </c>
      <c r="AB11" s="40">
        <f>Calendar!AB6</f>
        <v>45318</v>
      </c>
      <c r="AC11" s="40">
        <f>Calendar!AC6</f>
        <v>45319</v>
      </c>
      <c r="AD11" s="40">
        <f>Calendar!AD6</f>
        <v>45320</v>
      </c>
      <c r="AE11" s="40">
        <f>Calendar!AE6</f>
        <v>45321</v>
      </c>
      <c r="AF11" s="40">
        <f>Calendar!AF6</f>
        <v>45322</v>
      </c>
      <c r="AG11" s="136"/>
      <c r="AH11" s="136"/>
    </row>
    <row r="12" spans="1:3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35" x14ac:dyDescent="0.75">
      <c r="A13" s="4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35" x14ac:dyDescent="0.75">
      <c r="A14" s="4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35" x14ac:dyDescent="0.75">
      <c r="A15" s="4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35" x14ac:dyDescent="0.75">
      <c r="A16" s="4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x14ac:dyDescent="0.75">
      <c r="A17" s="4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x14ac:dyDescent="0.75">
      <c r="A18" s="4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x14ac:dyDescent="0.75">
      <c r="A19" s="4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x14ac:dyDescent="0.75">
      <c r="A20" s="4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x14ac:dyDescent="0.75">
      <c r="A21" s="4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x14ac:dyDescent="0.75">
      <c r="A22" s="4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x14ac:dyDescent="0.75">
      <c r="A23" s="4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x14ac:dyDescent="0.75">
      <c r="A24" s="4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x14ac:dyDescent="0.75">
      <c r="A25" s="4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x14ac:dyDescent="0.75">
      <c r="A26" s="4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x14ac:dyDescent="0.75">
      <c r="A27" s="4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1"/>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7">
        <f t="shared" si="0"/>
        <v>0</v>
      </c>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 t="shared" ref="B36:AF36" si="3">B28+B34</f>
        <v>0</v>
      </c>
      <c r="C36" s="47">
        <f t="shared" si="3"/>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 t="shared" si="3"/>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t="e">
        <f>AG37/'Start Data'!B17</f>
        <v>#DIV/0!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x14ac:dyDescent="0.75">
      <c r="A44" s="151" t="s">
        <v>109</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111</v>
      </c>
      <c r="S46" s="143"/>
      <c r="T46" s="143"/>
      <c r="U46" s="143"/>
      <c r="V46" s="143"/>
      <c r="W46" s="143"/>
      <c r="X46" s="143"/>
      <c r="Y46" s="143"/>
      <c r="Z46" s="143"/>
      <c r="AA46" s="143"/>
      <c r="AB46" s="143"/>
      <c r="AC46" s="143"/>
      <c r="AD46" s="143"/>
      <c r="AE46" s="143"/>
      <c r="AF46" s="143"/>
      <c r="AG46" s="144"/>
    </row>
    <row r="47" spans="1:34" x14ac:dyDescent="0.75">
      <c r="A47" s="145"/>
      <c r="B47" s="160"/>
      <c r="C47" s="160"/>
      <c r="D47" s="160"/>
      <c r="E47" s="160"/>
      <c r="F47" s="160"/>
      <c r="G47" s="160"/>
      <c r="H47" s="160"/>
      <c r="I47" s="160"/>
      <c r="J47" s="160"/>
      <c r="K47" s="160"/>
      <c r="L47" s="160"/>
      <c r="M47" s="160"/>
      <c r="N47" s="160"/>
      <c r="O47" s="160"/>
      <c r="P47" s="147"/>
      <c r="Q47" s="60"/>
      <c r="R47" s="145"/>
      <c r="S47" s="160"/>
      <c r="T47" s="160"/>
      <c r="U47" s="160"/>
      <c r="V47" s="160"/>
      <c r="W47" s="160"/>
      <c r="X47" s="160"/>
      <c r="Y47" s="160"/>
      <c r="Z47" s="160"/>
      <c r="AA47" s="160"/>
      <c r="AB47" s="160"/>
      <c r="AC47" s="160"/>
      <c r="AD47" s="160"/>
      <c r="AE47" s="160"/>
      <c r="AF47" s="160"/>
      <c r="AG47" s="147"/>
    </row>
    <row r="48" spans="1:34" x14ac:dyDescent="0.75">
      <c r="A48" s="145"/>
      <c r="B48" s="160"/>
      <c r="C48" s="160"/>
      <c r="D48" s="160"/>
      <c r="E48" s="160"/>
      <c r="F48" s="160"/>
      <c r="G48" s="160"/>
      <c r="H48" s="160"/>
      <c r="I48" s="160"/>
      <c r="J48" s="160"/>
      <c r="K48" s="160"/>
      <c r="L48" s="160"/>
      <c r="M48" s="160"/>
      <c r="N48" s="160"/>
      <c r="O48" s="160"/>
      <c r="P48" s="147"/>
      <c r="Q48" s="61"/>
      <c r="R48" s="145"/>
      <c r="S48" s="160"/>
      <c r="T48" s="160"/>
      <c r="U48" s="160"/>
      <c r="V48" s="160"/>
      <c r="W48" s="160"/>
      <c r="X48" s="160"/>
      <c r="Y48" s="160"/>
      <c r="Z48" s="160"/>
      <c r="AA48" s="160"/>
      <c r="AB48" s="160"/>
      <c r="AC48" s="160"/>
      <c r="AD48" s="160"/>
      <c r="AE48" s="160"/>
      <c r="AF48" s="160"/>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sheetData>
  <mergeCells count="28">
    <mergeCell ref="AA37:AB38"/>
    <mergeCell ref="A40:AG42"/>
    <mergeCell ref="A44:AG45"/>
    <mergeCell ref="A49:P49"/>
    <mergeCell ref="A46:P48"/>
    <mergeCell ref="R46:AG48"/>
    <mergeCell ref="R49:AG49"/>
    <mergeCell ref="A8:C8"/>
    <mergeCell ref="D8:G8"/>
    <mergeCell ref="H8:AI8"/>
    <mergeCell ref="AG10:AG12"/>
    <mergeCell ref="AH10:AH12"/>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2">
      <colorScale>
        <cfvo type="min"/>
        <cfvo type="percentile" val="50"/>
        <cfvo type="max"/>
        <color rgb="FFF8696B"/>
        <color rgb="FFFFEB84"/>
        <color rgb="FF63BE7B"/>
      </colorScale>
    </cfRule>
  </conditionalFormatting>
  <conditionalFormatting sqref="B10:AF11">
    <cfRule type="expression" dxfId="285" priority="20">
      <formula>WEEKDAY(B10,2)&gt;5</formula>
    </cfRule>
  </conditionalFormatting>
  <pageMargins left="0.51181102362204722" right="0.51181102362204722" top="0.78740157480314954" bottom="0.39370078740157477" header="0.31496062992125984" footer="0.31496062992125984"/>
  <pageSetup paperSize="9" scale="61" orientation="landscape"/>
  <drawing r:id="rId1"/>
  <extLst>
    <ext xmlns:x14="http://schemas.microsoft.com/office/spreadsheetml/2009/9/main" uri="{78C0D931-6437-407d-A8EE-F0AAD7539E65}">
      <x14:conditionalFormattings>
        <x14:conditionalFormatting xmlns:xm="http://schemas.microsoft.com/office/excel/2006/main">
          <x14:cfRule type="expression" priority="44" id="{00010031-00CC-4288-A4FA-00F2006400D4}">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9" id="{0089009A-00BD-442B-9163-006400500093}">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8" id="{00990057-00D9-4F3B-985B-00B0002A0084}">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3A0039-0014-4766-B4C4-00D500FF00CB}">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8B0002-0004-49F8-924D-00D3002C0078}">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A70009-00CD-4823-AF98-003200660054}">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5D00CC-00A5-4792-B4AB-004D00B900F7}">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2E0045-00E4-44B5-9FB5-00AA00A100A4}">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720094-0030-481D-AB8C-002E00190010}">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8B0061-00FB-4593-9587-00F200C60096}">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F800A4-0089-4054-B04A-00BD00AF00B4}">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42000E-0049-4832-A62C-0003004E002B}">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0400F1-00DF-4B6D-8BBB-004B003D0062}">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9200C4-001F-46DE-92CC-00BE00E300A5}">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36001B-007D-4D0B-9667-00D9008100CE}">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C90040-0025-4667-A4FD-0016001E00CB}">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1000D3-003A-466A-AC21-0049008B0062}">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7F008F-000D-47B1-A935-00490091001E}">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outlinePr summaryBelow="0"/>
    <pageSetUpPr fitToPage="1"/>
  </sheetPr>
  <dimension ref="A1:AS59"/>
  <sheetViews>
    <sheetView showGridLines="0" topLeftCell="A31" workbookViewId="0">
      <selection activeCell="A13" sqref="A13:XFD13"/>
    </sheetView>
  </sheetViews>
  <sheetFormatPr baseColWidth="10" defaultColWidth="11.40625" defaultRowHeight="14.75" outlineLevelRow="1" x14ac:dyDescent="0.75"/>
  <cols>
    <col min="1" max="1" width="20.863281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94</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Calendar!B5</f>
        <v>45292</v>
      </c>
      <c r="C10" s="39">
        <f>Calendar!C5</f>
        <v>45293</v>
      </c>
      <c r="D10" s="39">
        <f>Calendar!D5</f>
        <v>45294</v>
      </c>
      <c r="E10" s="39">
        <f>Calendar!E5</f>
        <v>45295</v>
      </c>
      <c r="F10" s="39">
        <f>Calendar!F5</f>
        <v>45296</v>
      </c>
      <c r="G10" s="39">
        <f>Calendar!G5</f>
        <v>45297</v>
      </c>
      <c r="H10" s="39">
        <f>Calendar!H5</f>
        <v>45298</v>
      </c>
      <c r="I10" s="39">
        <f>Calendar!I5</f>
        <v>45299</v>
      </c>
      <c r="J10" s="39">
        <f>Calendar!J5</f>
        <v>45300</v>
      </c>
      <c r="K10" s="39">
        <f>Calendar!K5</f>
        <v>45301</v>
      </c>
      <c r="L10" s="39">
        <f>Calendar!L5</f>
        <v>45302</v>
      </c>
      <c r="M10" s="39">
        <f>Calendar!M5</f>
        <v>45303</v>
      </c>
      <c r="N10" s="39">
        <f>Calendar!N5</f>
        <v>45304</v>
      </c>
      <c r="O10" s="39">
        <f>Calendar!O5</f>
        <v>45305</v>
      </c>
      <c r="P10" s="39">
        <f>Calendar!P5</f>
        <v>45306</v>
      </c>
      <c r="Q10" s="39">
        <f>Calendar!Q5</f>
        <v>45307</v>
      </c>
      <c r="R10" s="39">
        <f>Calendar!R5</f>
        <v>45308</v>
      </c>
      <c r="S10" s="39">
        <f>Calendar!S5</f>
        <v>45309</v>
      </c>
      <c r="T10" s="39">
        <f>Calendar!T5</f>
        <v>45310</v>
      </c>
      <c r="U10" s="39">
        <f>Calendar!U5</f>
        <v>45311</v>
      </c>
      <c r="V10" s="39">
        <f>Calendar!V5</f>
        <v>45312</v>
      </c>
      <c r="W10" s="39">
        <f>Calendar!W5</f>
        <v>45313</v>
      </c>
      <c r="X10" s="39">
        <f>Calendar!X5</f>
        <v>45314</v>
      </c>
      <c r="Y10" s="39">
        <f>Calendar!Y5</f>
        <v>45315</v>
      </c>
      <c r="Z10" s="39">
        <f>Calendar!Z5</f>
        <v>45316</v>
      </c>
      <c r="AA10" s="39">
        <f>Calendar!AA5</f>
        <v>45317</v>
      </c>
      <c r="AB10" s="39">
        <f>Calendar!AB5</f>
        <v>45318</v>
      </c>
      <c r="AC10" s="39">
        <f>Calendar!AC5</f>
        <v>45319</v>
      </c>
      <c r="AD10" s="39">
        <f>Calendar!AD5</f>
        <v>45320</v>
      </c>
      <c r="AE10" s="39">
        <f>Calendar!AE5</f>
        <v>45321</v>
      </c>
      <c r="AF10" s="39">
        <f>Calendar!AF5</f>
        <v>45322</v>
      </c>
      <c r="AG10" s="135" t="s">
        <v>96</v>
      </c>
      <c r="AH10" s="135" t="s">
        <v>97</v>
      </c>
    </row>
    <row r="11" spans="1:45" x14ac:dyDescent="0.75">
      <c r="A11" s="35" t="s">
        <v>98</v>
      </c>
      <c r="B11" s="40">
        <f>Calendar!B6</f>
        <v>45292</v>
      </c>
      <c r="C11" s="40">
        <f>Calendar!C6</f>
        <v>45293</v>
      </c>
      <c r="D11" s="40">
        <f>Calendar!D6</f>
        <v>45294</v>
      </c>
      <c r="E11" s="40">
        <f>Calendar!E6</f>
        <v>45295</v>
      </c>
      <c r="F11" s="40">
        <f>Calendar!F6</f>
        <v>45296</v>
      </c>
      <c r="G11" s="40">
        <f>Calendar!G6</f>
        <v>45297</v>
      </c>
      <c r="H11" s="40">
        <f>Calendar!H6</f>
        <v>45298</v>
      </c>
      <c r="I11" s="40">
        <f>Calendar!I6</f>
        <v>45299</v>
      </c>
      <c r="J11" s="40">
        <f>Calendar!J6</f>
        <v>45300</v>
      </c>
      <c r="K11" s="40">
        <f>Calendar!K6</f>
        <v>45301</v>
      </c>
      <c r="L11" s="40">
        <f>Calendar!L6</f>
        <v>45302</v>
      </c>
      <c r="M11" s="40">
        <f>Calendar!M6</f>
        <v>45303</v>
      </c>
      <c r="N11" s="40">
        <f>Calendar!N6</f>
        <v>45304</v>
      </c>
      <c r="O11" s="40">
        <f>Calendar!O6</f>
        <v>45305</v>
      </c>
      <c r="P11" s="40">
        <f>Calendar!P6</f>
        <v>45306</v>
      </c>
      <c r="Q11" s="40">
        <f>Calendar!Q6</f>
        <v>45307</v>
      </c>
      <c r="R11" s="40">
        <f>Calendar!R6</f>
        <v>45308</v>
      </c>
      <c r="S11" s="40">
        <f>Calendar!S6</f>
        <v>45309</v>
      </c>
      <c r="T11" s="40">
        <f>Calendar!T6</f>
        <v>45310</v>
      </c>
      <c r="U11" s="40">
        <f>Calendar!U6</f>
        <v>45311</v>
      </c>
      <c r="V11" s="40">
        <f>Calendar!V6</f>
        <v>45312</v>
      </c>
      <c r="W11" s="40">
        <f>Calendar!W6</f>
        <v>45313</v>
      </c>
      <c r="X11" s="40">
        <f>Calendar!X6</f>
        <v>45314</v>
      </c>
      <c r="Y11" s="40">
        <f>Calendar!Y6</f>
        <v>45315</v>
      </c>
      <c r="Z11" s="40">
        <f>Calendar!Z6</f>
        <v>45316</v>
      </c>
      <c r="AA11" s="40">
        <f>Calendar!AA6</f>
        <v>45317</v>
      </c>
      <c r="AB11" s="40">
        <f>Calendar!AB6</f>
        <v>45318</v>
      </c>
      <c r="AC11" s="40">
        <f>Calendar!AC6</f>
        <v>45319</v>
      </c>
      <c r="AD11" s="40">
        <f>Calendar!AD6</f>
        <v>45320</v>
      </c>
      <c r="AE11" s="40">
        <f>Calendar!AE6</f>
        <v>45321</v>
      </c>
      <c r="AF11" s="40">
        <f>Calendar!AF6</f>
        <v>45322</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112</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9">
      <colorScale>
        <cfvo type="min"/>
        <cfvo type="percentile" val="50"/>
        <cfvo type="max"/>
        <color rgb="FFF8696B"/>
        <color rgb="FFFFEB84"/>
        <color rgb="FF63BE7B"/>
      </colorScale>
    </cfRule>
  </conditionalFormatting>
  <conditionalFormatting sqref="B10:AF11">
    <cfRule type="expression" dxfId="266" priority="27">
      <formula>WEEKDAY(B10,2)&gt;5</formula>
    </cfRule>
  </conditionalFormatting>
  <pageMargins left="0.70866141732283472" right="0.70866141732283472" top="0.78740157480314954" bottom="0.78740157480314954" header="0.31496062992125984" footer="0.31496062992125984"/>
  <pageSetup paperSize="9" scale="57" orientation="landscape"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45" id="{006D000C-00EF-4A0B-8843-00AE00E600DB}">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26" id="{00AE00F5-0010-4E90-8CCC-003C0055007A}">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5" id="{00D900D2-0039-444B-B454-00AA003E00A1}">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4" id="{000C0037-0042-4831-8EF4-0073007400A1}">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3" id="{004F00A0-005C-42D4-B957-004F00E50028}">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2" id="{008E00EF-0029-48ED-BAB1-003400DD00B1}">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1" id="{0075008B-00B3-49D3-8617-00E1009A0067}">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0" id="{00690064-0032-4641-870C-00FB00FE0027}">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9" id="{00C1003B-003D-4710-BA35-009D00B40018}">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8" id="{00FF0096-00F2-4798-8CCC-0003006F001A}">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5100D5-003D-422A-992E-00B10077008C}">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1B00E6-000D-4103-8BB6-00A900D0003B}">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DB0093-0043-46C0-A26C-0007008300C1}">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15004A-0078-4888-9648-00E2009600B2}">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74006A-004A-4439-BA27-007500FC00EF}">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E20038-00D7-4A21-A350-00F10013001A}">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3500F5-0047-4483-8C6E-00B40040005A}">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40007A-00CB-4F50-B91F-008000D800DD}">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6"/>
    <outlinePr summaryBelow="0"/>
    <pageSetUpPr fitToPage="1"/>
  </sheetPr>
  <dimension ref="A1:AS59"/>
  <sheetViews>
    <sheetView showGridLines="0" topLeftCell="A10" workbookViewId="0">
      <selection activeCell="C13" sqref="C13"/>
    </sheetView>
  </sheetViews>
  <sheetFormatPr baseColWidth="10" defaultColWidth="11.40625" defaultRowHeight="14.75" outlineLevelRow="1" x14ac:dyDescent="0.75"/>
  <cols>
    <col min="1" max="1" width="20.72656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114</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Calendar!B7</f>
        <v>45323</v>
      </c>
      <c r="C10" s="39">
        <f>Calendar!C7</f>
        <v>45324</v>
      </c>
      <c r="D10" s="39">
        <f>Calendar!D7</f>
        <v>45325</v>
      </c>
      <c r="E10" s="39">
        <f>Calendar!E7</f>
        <v>45326</v>
      </c>
      <c r="F10" s="39">
        <f>Calendar!F7</f>
        <v>45327</v>
      </c>
      <c r="G10" s="39">
        <f>Calendar!G7</f>
        <v>45328</v>
      </c>
      <c r="H10" s="39">
        <f>Calendar!H7</f>
        <v>45329</v>
      </c>
      <c r="I10" s="39">
        <f>Calendar!I7</f>
        <v>45330</v>
      </c>
      <c r="J10" s="39">
        <f>Calendar!J7</f>
        <v>45331</v>
      </c>
      <c r="K10" s="39">
        <f>Calendar!K7</f>
        <v>45332</v>
      </c>
      <c r="L10" s="39">
        <f>Calendar!L7</f>
        <v>45333</v>
      </c>
      <c r="M10" s="39">
        <f>Calendar!M7</f>
        <v>45334</v>
      </c>
      <c r="N10" s="39">
        <f>Calendar!N7</f>
        <v>45335</v>
      </c>
      <c r="O10" s="39">
        <f>Calendar!O7</f>
        <v>45336</v>
      </c>
      <c r="P10" s="39">
        <f>Calendar!P7</f>
        <v>45337</v>
      </c>
      <c r="Q10" s="39">
        <f>Calendar!Q7</f>
        <v>45338</v>
      </c>
      <c r="R10" s="39">
        <f>Calendar!R7</f>
        <v>45339</v>
      </c>
      <c r="S10" s="39">
        <f>Calendar!S7</f>
        <v>45340</v>
      </c>
      <c r="T10" s="39">
        <f>Calendar!T7</f>
        <v>45341</v>
      </c>
      <c r="U10" s="39">
        <f>Calendar!U7</f>
        <v>45342</v>
      </c>
      <c r="V10" s="39">
        <f>Calendar!V7</f>
        <v>45343</v>
      </c>
      <c r="W10" s="39">
        <f>Calendar!W7</f>
        <v>45344</v>
      </c>
      <c r="X10" s="39">
        <f>Calendar!X7</f>
        <v>45345</v>
      </c>
      <c r="Y10" s="39">
        <f>Calendar!Y7</f>
        <v>45346</v>
      </c>
      <c r="Z10" s="39">
        <f>Calendar!Z7</f>
        <v>45347</v>
      </c>
      <c r="AA10" s="39">
        <f>Calendar!AA7</f>
        <v>45348</v>
      </c>
      <c r="AB10" s="39">
        <f>Calendar!AB7</f>
        <v>45349</v>
      </c>
      <c r="AC10" s="39">
        <f>Calendar!AC7</f>
        <v>45350</v>
      </c>
      <c r="AD10" s="39">
        <f>Calendar!AD7</f>
        <v>45351</v>
      </c>
      <c r="AE10" s="39" t="str">
        <f>Calendar!AE7</f>
        <v/>
      </c>
      <c r="AF10" s="39" t="str">
        <f>Calendar!AF7</f>
        <v/>
      </c>
      <c r="AG10" s="135" t="s">
        <v>96</v>
      </c>
      <c r="AH10" s="135" t="s">
        <v>97</v>
      </c>
    </row>
    <row r="11" spans="1:45" x14ac:dyDescent="0.75">
      <c r="A11" s="35" t="s">
        <v>98</v>
      </c>
      <c r="B11" s="40">
        <f>Calendar!B8</f>
        <v>45323</v>
      </c>
      <c r="C11" s="40">
        <f>Calendar!C8</f>
        <v>45324</v>
      </c>
      <c r="D11" s="40">
        <f>Calendar!D8</f>
        <v>45325</v>
      </c>
      <c r="E11" s="40">
        <f>Calendar!E8</f>
        <v>45326</v>
      </c>
      <c r="F11" s="40">
        <f>Calendar!F8</f>
        <v>45327</v>
      </c>
      <c r="G11" s="40">
        <f>Calendar!G8</f>
        <v>45328</v>
      </c>
      <c r="H11" s="40">
        <f>Calendar!H8</f>
        <v>45329</v>
      </c>
      <c r="I11" s="40">
        <f>Calendar!I8</f>
        <v>45330</v>
      </c>
      <c r="J11" s="40">
        <f>Calendar!J8</f>
        <v>45331</v>
      </c>
      <c r="K11" s="40">
        <f>Calendar!K8</f>
        <v>45332</v>
      </c>
      <c r="L11" s="40">
        <f>Calendar!L8</f>
        <v>45333</v>
      </c>
      <c r="M11" s="40">
        <f>Calendar!M8</f>
        <v>45334</v>
      </c>
      <c r="N11" s="40">
        <f>Calendar!N8</f>
        <v>45335</v>
      </c>
      <c r="O11" s="40">
        <f>Calendar!O8</f>
        <v>45336</v>
      </c>
      <c r="P11" s="40">
        <f>Calendar!P8</f>
        <v>45337</v>
      </c>
      <c r="Q11" s="40">
        <f>Calendar!Q8</f>
        <v>45338</v>
      </c>
      <c r="R11" s="40">
        <f>Calendar!R8</f>
        <v>45339</v>
      </c>
      <c r="S11" s="40">
        <f>Calendar!S8</f>
        <v>45340</v>
      </c>
      <c r="T11" s="40">
        <f>Calendar!T8</f>
        <v>45341</v>
      </c>
      <c r="U11" s="40">
        <f>Calendar!U8</f>
        <v>45342</v>
      </c>
      <c r="V11" s="40">
        <f>Calendar!V8</f>
        <v>45343</v>
      </c>
      <c r="W11" s="40">
        <f>Calendar!W8</f>
        <v>45344</v>
      </c>
      <c r="X11" s="40">
        <f>Calendar!X8</f>
        <v>45345</v>
      </c>
      <c r="Y11" s="40">
        <f>Calendar!Y8</f>
        <v>45346</v>
      </c>
      <c r="Z11" s="40">
        <f>Calendar!Z8</f>
        <v>45347</v>
      </c>
      <c r="AA11" s="40">
        <f>Calendar!AA8</f>
        <v>45348</v>
      </c>
      <c r="AB11" s="40">
        <f>Calendar!AB8</f>
        <v>45349</v>
      </c>
      <c r="AC11" s="40">
        <f>Calendar!AC8</f>
        <v>45350</v>
      </c>
      <c r="AD11" s="40">
        <f>Calendar!AD8</f>
        <v>45351</v>
      </c>
      <c r="AE11" s="40" t="str">
        <f>Calendar!AE8</f>
        <v/>
      </c>
      <c r="AF11" s="40" t="str">
        <f>Calendar!AF8</f>
        <v/>
      </c>
      <c r="AG11" s="136"/>
      <c r="AH11" s="136"/>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37" t="s">
        <v>96</v>
      </c>
      <c r="AH12" s="137"/>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9">
      <colorScale>
        <cfvo type="min"/>
        <cfvo type="percentile" val="50"/>
        <cfvo type="max"/>
        <color rgb="FFF8696B"/>
        <color rgb="FFFFEB84"/>
        <color rgb="FF63BE7B"/>
      </colorScale>
    </cfRule>
  </conditionalFormatting>
  <conditionalFormatting sqref="B10:AF10">
    <cfRule type="expression" dxfId="247" priority="37">
      <formula>WEEKDAY(B10,2)&gt;5</formula>
    </cfRule>
  </conditionalFormatting>
  <conditionalFormatting sqref="B11:AF11">
    <cfRule type="expression" dxfId="246" priority="18">
      <formula>WEEKDAY(B11,2)&gt;5</formula>
    </cfRule>
  </conditionalFormatting>
  <pageMargins left="0.70866141732283472" right="0.70866141732283472" top="0.78740157480314954" bottom="0.78740157480314954" header="0.31496062992125984" footer="0.31496062992125984"/>
  <pageSetup paperSize="9" scale="57"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38" id="{00B300A2-00A6-4FD6-B1D5-00B1008F00EA}">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36" id="{00B5000F-0093-4DEE-AB60-00180023007E}">
            <xm:f>IF('Start Data'!$B$3='Public Holidays'!$C$2,VLOOKUP(B10,'Public Holidays'!$C$3:$C$21,1,0),0)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5" id="{00040010-0029-4C2C-9689-00B500680082}">
            <xm:f>IF('Start Data'!$B$3='Public Holidays'!$B$2,VLOOKUP(B10,'Public Holidays'!$B$3:$B$21,1,0),0)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4" id="{00150062-00D7-432B-9588-00FC0081008F}">
            <xm:f>IF('Start Data'!$B$3='Public Holidays'!$D$2,VLOOKUP(B10,'Public Holidays'!$D$3:$D$21,1,0),0)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3" id="{003800EF-0025-4DB9-803F-008200130066}">
            <xm:f>IF('Start Data'!$B$3='Public Holidays'!$E$2,VLOOKUP(B10,'Public Holidays'!$E$3:$E$21,1,0),0)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2" id="{001D00EB-0016-4D9B-8710-000700080048}">
            <xm:f>IF('Start Data'!$B$3='Public Holidays'!$F$2,VLOOKUP(B10,'Public Holidays'!$F$3:$F$21,1,0),0)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1" id="{005800AF-00E9-4BC9-A195-00D900A0007E}">
            <xm:f>IF('Start Data'!$B$3='Public Holidays'!$G$2,VLOOKUP(B10,'Public Holidays'!$G$3:$G$21,1,0),0)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30" id="{00E900AC-0086-4583-AA89-002400AB006B}">
            <xm:f>IF('Start Data'!$B$3='Public Holidays'!$H$2,VLOOKUP(B10,'Public Holidays'!$H$3:$H$21,1,0),0)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9" id="{009B008A-0015-4B53-9527-0026002E0099}">
            <xm:f>IF('Start Data'!$B$3='Public Holidays'!$I$2,VLOOKUP(B10,'Public Holidays'!$I$3:$I$21,1,0),0)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8" id="{002600D6-00BC-4FA7-AE96-00D10091001D}">
            <xm:f>IF('Start Data'!$B$3='Public Holidays'!$J$2,VLOOKUP(B10,'Public Holidays'!$J$3:$J$21,1,0),0)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7" id="{0004007E-0080-4299-B7CE-00D100AF005C}">
            <xm:f>IF('Start Data'!$B$3='Public Holidays'!$K$2,VLOOKUP(B10,'Public Holidays'!$K$3:$K$21,1,0),0)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6" id="{00C10098-0046-4E28-9236-009A00A2002B}">
            <xm:f>IF('Start Data'!$B$3='Public Holidays'!$L$2,VLOOKUP(B10,'Public Holidays'!$L$3:$L$21,1,0),0)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5" id="{00F10064-009E-48D3-AEF9-001400BE0075}">
            <xm:f>IF('Start Data'!$B$3='Public Holidays'!$M$2,VLOOKUP(B10,'Public Holidays'!$M$3:$M$21,1,0),0)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4" id="{004E00FD-007F-40F2-B1A9-00A900350030}">
            <xm:f>IF('Start Data'!$B$3='Public Holidays'!$N$2,VLOOKUP(B10,'Public Holidays'!$N$3:$N$21,1,0),0)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3" id="{007A00CC-00F3-414E-BB0A-007400CE002F}">
            <xm:f>IF('Start Data'!$B$3='Public Holidays'!$O$2,VLOOKUP(B10,'Public Holidays'!$O$3:$O$21,1,0),0)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2" id="{0022007F-00C0-48AD-BD68-002800660095}">
            <xm:f>IF('Start Data'!$B$3='Public Holidays'!$P$2,VLOOKUP(B10,'Public Holidays'!$P$3:$P$21,1,0),0)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1" id="{00620043-004E-4832-BF68-00EA0093007E}">
            <xm:f>IF('Start Data'!$B$3='Public Holidays'!$Q$2,VLOOKUP(B10,'Public Holidays'!$Q$3:$Q$21,1,0),0)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20" id="{009B00C4-0037-456C-9905-003900EC0084}">
            <xm:f>VLOOKUP(B10,'Public Holidays'!$B$25:$B$31,1,0)</xm:f>
            <x14:dxf>
              <fill>
                <patternFill patternType="solid">
                  <fgColor theme="8" tint="0.79998168889431442"/>
                  <bgColor theme="8" tint="0.79998168889431442"/>
                </patternFill>
              </fill>
            </x14:dxf>
          </x14:cfRule>
          <xm:sqref>B10:AF10</xm:sqref>
        </x14:conditionalFormatting>
        <x14:conditionalFormatting xmlns:xm="http://schemas.microsoft.com/office/excel/2006/main">
          <x14:cfRule type="expression" priority="17" id="{00C100CE-002F-4A2C-A53E-006300390005}">
            <xm:f>IF('Start Data'!$B$3='Public Holidays'!$C$2,VLOOKUP(B11,'Public Holidays'!$C$3:$C$21,1,0),0)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6" id="{00350064-00FF-47B7-A56E-007F00F60095}">
            <xm:f>IF('Start Data'!$B$3='Public Holidays'!$B$2,VLOOKUP(B11,'Public Holidays'!$B$3:$B$21,1,0),0)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5" id="{00210026-00CA-439D-AA26-0087004F0092}">
            <xm:f>IF('Start Data'!$B$3='Public Holidays'!$D$2,VLOOKUP(B11,'Public Holidays'!$D$3:$D$21,1,0),0)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4" id="{009C00BE-005C-4797-8277-0097006000B7}">
            <xm:f>IF('Start Data'!$B$3='Public Holidays'!$E$2,VLOOKUP(B11,'Public Holidays'!$E$3:$E$21,1,0),0)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3" id="{00E50082-00BE-4650-978A-00F000210095}">
            <xm:f>IF('Start Data'!$B$3='Public Holidays'!$F$2,VLOOKUP(B11,'Public Holidays'!$F$3:$F$21,1,0),0)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2" id="{009300A1-008C-4F01-800F-0028000200B5}">
            <xm:f>IF('Start Data'!$B$3='Public Holidays'!$G$2,VLOOKUP(B11,'Public Holidays'!$G$3:$G$21,1,0),0)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1" id="{00AA009A-007E-40F3-879C-0058002900DB}">
            <xm:f>IF('Start Data'!$B$3='Public Holidays'!$H$2,VLOOKUP(B11,'Public Holidays'!$H$3:$H$21,1,0),0)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0" id="{00230012-008B-488E-8BAE-00CD003200DE}">
            <xm:f>IF('Start Data'!$B$3='Public Holidays'!$I$2,VLOOKUP(B11,'Public Holidays'!$I$3:$I$21,1,0),0)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9" id="{007600E2-0066-4CC1-8ED9-00E4000200AC}">
            <xm:f>IF('Start Data'!$B$3='Public Holidays'!$J$2,VLOOKUP(B11,'Public Holidays'!$J$3:$J$21,1,0),0)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8" id="{007200FD-0083-4A96-8FE5-00E2000A0068}">
            <xm:f>IF('Start Data'!$B$3='Public Holidays'!$K$2,VLOOKUP(B11,'Public Holidays'!$K$3:$K$21,1,0),0)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7" id="{00B2004A-0085-46D3-97BF-00EB005500AC}">
            <xm:f>IF('Start Data'!$B$3='Public Holidays'!$L$2,VLOOKUP(B11,'Public Holidays'!$L$3:$L$21,1,0),0)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6" id="{00500068-0039-43A3-8F45-0027001800B7}">
            <xm:f>IF('Start Data'!$B$3='Public Holidays'!$M$2,VLOOKUP(B11,'Public Holidays'!$M$3:$M$21,1,0),0)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5" id="{001B0073-002E-4CB3-B4C8-004C004C003C}">
            <xm:f>IF('Start Data'!$B$3='Public Holidays'!$N$2,VLOOKUP(B11,'Public Holidays'!$N$3:$N$21,1,0),0)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4" id="{00850041-0082-4DD8-99F8-008500550038}">
            <xm:f>IF('Start Data'!$B$3='Public Holidays'!$O$2,VLOOKUP(B11,'Public Holidays'!$O$3:$O$21,1,0),0)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3" id="{0069005C-006F-40B1-8862-0025002C00D7}">
            <xm:f>IF('Start Data'!$B$3='Public Holidays'!$P$2,VLOOKUP(B11,'Public Holidays'!$P$3:$P$21,1,0),0)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2" id="{00F9007B-0017-42BD-9EA2-00AE00840087}">
            <xm:f>IF('Start Data'!$B$3='Public Holidays'!$Q$2,VLOOKUP(B11,'Public Holidays'!$Q$3:$Q$21,1,0),0)</xm:f>
            <x14:dxf>
              <fill>
                <patternFill patternType="solid">
                  <fgColor theme="8" tint="0.79998168889431442"/>
                  <bgColor theme="8" tint="0.79998168889431442"/>
                </patternFill>
              </fill>
            </x14:dxf>
          </x14:cfRule>
          <xm:sqref>B11:AF11</xm:sqref>
        </x14:conditionalFormatting>
        <x14:conditionalFormatting xmlns:xm="http://schemas.microsoft.com/office/excel/2006/main">
          <x14:cfRule type="expression" priority="1" id="{002E0032-0069-42F6-BE05-00F600C70063}">
            <xm:f>VLOOKUP(B11,'Public Holidays'!$B$25:$B$31,1,0)</xm:f>
            <x14:dxf>
              <fill>
                <patternFill patternType="solid">
                  <fgColor theme="8" tint="0.79998168889431442"/>
                  <bgColor theme="8" tint="0.79998168889431442"/>
                </patternFill>
              </fill>
            </x14:dxf>
          </x14:cfRule>
          <xm:sqref>B11:AF11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0.72656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116</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Calendar!B9</f>
        <v>45352</v>
      </c>
      <c r="C10" s="39">
        <f>Calendar!C9</f>
        <v>45353</v>
      </c>
      <c r="D10" s="39">
        <f>Calendar!D9</f>
        <v>45354</v>
      </c>
      <c r="E10" s="39">
        <f>Calendar!E9</f>
        <v>45355</v>
      </c>
      <c r="F10" s="39">
        <f>Calendar!F9</f>
        <v>45356</v>
      </c>
      <c r="G10" s="39">
        <f>Calendar!G9</f>
        <v>45357</v>
      </c>
      <c r="H10" s="39">
        <f>Calendar!H9</f>
        <v>45358</v>
      </c>
      <c r="I10" s="39">
        <f>Calendar!I9</f>
        <v>45359</v>
      </c>
      <c r="J10" s="39">
        <f>Calendar!J9</f>
        <v>45360</v>
      </c>
      <c r="K10" s="39">
        <f>Calendar!K9</f>
        <v>45361</v>
      </c>
      <c r="L10" s="39">
        <f>Calendar!L9</f>
        <v>45362</v>
      </c>
      <c r="M10" s="39">
        <f>Calendar!M9</f>
        <v>45363</v>
      </c>
      <c r="N10" s="39">
        <f>Calendar!N9</f>
        <v>45364</v>
      </c>
      <c r="O10" s="39">
        <f>Calendar!O9</f>
        <v>45365</v>
      </c>
      <c r="P10" s="39">
        <f>Calendar!P9</f>
        <v>45366</v>
      </c>
      <c r="Q10" s="39">
        <f>Calendar!Q9</f>
        <v>45367</v>
      </c>
      <c r="R10" s="39">
        <f>Calendar!R9</f>
        <v>45368</v>
      </c>
      <c r="S10" s="39">
        <f>Calendar!S9</f>
        <v>45369</v>
      </c>
      <c r="T10" s="39">
        <f>Calendar!T9</f>
        <v>45370</v>
      </c>
      <c r="U10" s="39">
        <f>Calendar!U9</f>
        <v>45371</v>
      </c>
      <c r="V10" s="39">
        <f>Calendar!V9</f>
        <v>45372</v>
      </c>
      <c r="W10" s="39">
        <f>Calendar!W9</f>
        <v>45373</v>
      </c>
      <c r="X10" s="39">
        <f>Calendar!X9</f>
        <v>45374</v>
      </c>
      <c r="Y10" s="39">
        <f>Calendar!Y9</f>
        <v>45375</v>
      </c>
      <c r="Z10" s="39">
        <f>Calendar!Z9</f>
        <v>45376</v>
      </c>
      <c r="AA10" s="39">
        <f>Calendar!AA9</f>
        <v>45377</v>
      </c>
      <c r="AB10" s="39">
        <f>Calendar!AB9</f>
        <v>45378</v>
      </c>
      <c r="AC10" s="39">
        <f>Calendar!AC9</f>
        <v>45379</v>
      </c>
      <c r="AD10" s="39">
        <f>Calendar!AD9</f>
        <v>45380</v>
      </c>
      <c r="AE10" s="39">
        <f>Calendar!AE9</f>
        <v>45381</v>
      </c>
      <c r="AF10" s="39">
        <f>Calendar!AF9</f>
        <v>45382</v>
      </c>
      <c r="AG10" s="161" t="s">
        <v>96</v>
      </c>
      <c r="AH10" s="161" t="s">
        <v>97</v>
      </c>
    </row>
    <row r="11" spans="1:45" x14ac:dyDescent="0.75">
      <c r="A11" s="35" t="s">
        <v>98</v>
      </c>
      <c r="B11" s="40">
        <f>Calendar!B10</f>
        <v>45352</v>
      </c>
      <c r="C11" s="40">
        <f>Calendar!C10</f>
        <v>45353</v>
      </c>
      <c r="D11" s="40">
        <f>Calendar!D10</f>
        <v>45354</v>
      </c>
      <c r="E11" s="40">
        <f>Calendar!E10</f>
        <v>45355</v>
      </c>
      <c r="F11" s="40">
        <f>Calendar!F10</f>
        <v>45356</v>
      </c>
      <c r="G11" s="40">
        <f>Calendar!G10</f>
        <v>45357</v>
      </c>
      <c r="H11" s="40">
        <f>Calendar!H10</f>
        <v>45358</v>
      </c>
      <c r="I11" s="40">
        <f>Calendar!I10</f>
        <v>45359</v>
      </c>
      <c r="J11" s="40">
        <f>Calendar!J10</f>
        <v>45360</v>
      </c>
      <c r="K11" s="40">
        <f>Calendar!K10</f>
        <v>45361</v>
      </c>
      <c r="L11" s="40">
        <f>Calendar!L10</f>
        <v>45362</v>
      </c>
      <c r="M11" s="40">
        <f>Calendar!M10</f>
        <v>45363</v>
      </c>
      <c r="N11" s="40">
        <f>Calendar!N10</f>
        <v>45364</v>
      </c>
      <c r="O11" s="40">
        <f>Calendar!O10</f>
        <v>45365</v>
      </c>
      <c r="P11" s="40">
        <f>Calendar!P10</f>
        <v>45366</v>
      </c>
      <c r="Q11" s="40">
        <f>Calendar!Q10</f>
        <v>45367</v>
      </c>
      <c r="R11" s="40">
        <f>Calendar!R10</f>
        <v>45368</v>
      </c>
      <c r="S11" s="40">
        <f>Calendar!S10</f>
        <v>45369</v>
      </c>
      <c r="T11" s="40">
        <f>Calendar!T10</f>
        <v>45370</v>
      </c>
      <c r="U11" s="40">
        <f>Calendar!U10</f>
        <v>45371</v>
      </c>
      <c r="V11" s="40">
        <f>Calendar!V10</f>
        <v>45372</v>
      </c>
      <c r="W11" s="40">
        <f>Calendar!W10</f>
        <v>45373</v>
      </c>
      <c r="X11" s="40">
        <f>Calendar!X10</f>
        <v>45374</v>
      </c>
      <c r="Y11" s="40">
        <f>Calendar!Y10</f>
        <v>45375</v>
      </c>
      <c r="Z11" s="40">
        <f>Calendar!Z10</f>
        <v>45376</v>
      </c>
      <c r="AA11" s="40">
        <f>Calendar!AA10</f>
        <v>45377</v>
      </c>
      <c r="AB11" s="40">
        <f>Calendar!AB10</f>
        <v>45378</v>
      </c>
      <c r="AC11" s="40">
        <f>Calendar!AC10</f>
        <v>45379</v>
      </c>
      <c r="AD11" s="40">
        <f>Calendar!AD10</f>
        <v>45380</v>
      </c>
      <c r="AE11" s="40">
        <f>Calendar!AE10</f>
        <v>45381</v>
      </c>
      <c r="AF11" s="40">
        <f>Calendar!AF10</f>
        <v>45382</v>
      </c>
      <c r="AG11" s="162"/>
      <c r="AH11" s="162"/>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63" t="s">
        <v>96</v>
      </c>
      <c r="AH12" s="163"/>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210" priority="19">
      <formula>WEEKDAY(B10,2)&gt;5</formula>
    </cfRule>
  </conditionalFormatting>
  <pageMargins left="0.70866141732283472" right="0.70866141732283472" top="0.78740157480314954" bottom="0.78740157480314954" header="0.31496062992125984" footer="0.31496062992125984"/>
  <pageSetup paperSize="9" scale="57"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380085-0017-4EB0-9B69-00BA0041006A}">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AE0052-00DE-404A-B6A0-00630033009B}">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7000CA-00F6-4CB2-B06E-00C4004800A5}">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7000F6-0023-4B06-BA4D-000700C700AD}">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63004D-0011-4EC8-8A59-008C00B10064}">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33003D-000D-4A8E-9F08-00BB00B00045}">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A60078-0099-48F8-B739-00CF00020056}">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0800D7-0083-4EA3-951C-008C00800060}">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BA005F-006A-4E75-A4E7-001D00630034}">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7E00DB-0087-4828-A2B8-0049001A001A}">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A40027-00FE-4543-8ACC-008600AA0089}">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6B002A-00E1-4F37-B74D-000A00B4007E}">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CB0074-00C6-44B1-BB44-006700470045}">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CD0086-004E-4B44-A685-007300BD00E0}">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8900E0-0076-400B-88EE-004F000C00F9}">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1100CC-00D5-47CC-8680-00AB00EB002A}">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DA0098-003F-48F9-83CE-00CB0033001C}">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53000F-0069-4F5A-85C6-00E2000B00FD}">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1"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117</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Calendar!B11</f>
        <v>45383</v>
      </c>
      <c r="C10" s="39">
        <f>Calendar!C11</f>
        <v>45384</v>
      </c>
      <c r="D10" s="39">
        <f>Calendar!D11</f>
        <v>45385</v>
      </c>
      <c r="E10" s="39">
        <f>Calendar!E11</f>
        <v>45386</v>
      </c>
      <c r="F10" s="39">
        <f>Calendar!F11</f>
        <v>45387</v>
      </c>
      <c r="G10" s="39">
        <f>Calendar!G11</f>
        <v>45388</v>
      </c>
      <c r="H10" s="39">
        <f>Calendar!H11</f>
        <v>45389</v>
      </c>
      <c r="I10" s="39">
        <f>Calendar!I11</f>
        <v>45390</v>
      </c>
      <c r="J10" s="39">
        <f>Calendar!J11</f>
        <v>45391</v>
      </c>
      <c r="K10" s="39">
        <f>Calendar!K11</f>
        <v>45392</v>
      </c>
      <c r="L10" s="39">
        <f>Calendar!L11</f>
        <v>45393</v>
      </c>
      <c r="M10" s="39">
        <f>Calendar!M11</f>
        <v>45394</v>
      </c>
      <c r="N10" s="39">
        <f>Calendar!N11</f>
        <v>45395</v>
      </c>
      <c r="O10" s="39">
        <f>Calendar!O11</f>
        <v>45396</v>
      </c>
      <c r="P10" s="39">
        <f>Calendar!P11</f>
        <v>45397</v>
      </c>
      <c r="Q10" s="39">
        <f>Calendar!Q11</f>
        <v>45398</v>
      </c>
      <c r="R10" s="39">
        <f>Calendar!R11</f>
        <v>45399</v>
      </c>
      <c r="S10" s="39">
        <f>Calendar!S11</f>
        <v>45400</v>
      </c>
      <c r="T10" s="39">
        <f>Calendar!T11</f>
        <v>45401</v>
      </c>
      <c r="U10" s="39">
        <f>Calendar!U11</f>
        <v>45402</v>
      </c>
      <c r="V10" s="39">
        <f>Calendar!V11</f>
        <v>45403</v>
      </c>
      <c r="W10" s="39">
        <f>Calendar!W11</f>
        <v>45404</v>
      </c>
      <c r="X10" s="39">
        <f>Calendar!X11</f>
        <v>45405</v>
      </c>
      <c r="Y10" s="39">
        <f>Calendar!Y11</f>
        <v>45406</v>
      </c>
      <c r="Z10" s="39">
        <f>Calendar!Z11</f>
        <v>45407</v>
      </c>
      <c r="AA10" s="39">
        <f>Calendar!AA11</f>
        <v>45408</v>
      </c>
      <c r="AB10" s="39">
        <f>Calendar!AB11</f>
        <v>45409</v>
      </c>
      <c r="AC10" s="39">
        <f>Calendar!AC11</f>
        <v>45410</v>
      </c>
      <c r="AD10" s="39">
        <f>Calendar!AD11</f>
        <v>45411</v>
      </c>
      <c r="AE10" s="39">
        <f>Calendar!AE11</f>
        <v>45412</v>
      </c>
      <c r="AF10" s="39" t="str">
        <f>Calendar!AF11</f>
        <v/>
      </c>
      <c r="AG10" s="161" t="s">
        <v>96</v>
      </c>
      <c r="AH10" s="161" t="s">
        <v>97</v>
      </c>
    </row>
    <row r="11" spans="1:45" x14ac:dyDescent="0.75">
      <c r="A11" s="35" t="s">
        <v>98</v>
      </c>
      <c r="B11" s="40">
        <f>Calendar!B12</f>
        <v>45383</v>
      </c>
      <c r="C11" s="40">
        <f>Calendar!C12</f>
        <v>45384</v>
      </c>
      <c r="D11" s="40">
        <f>Calendar!D12</f>
        <v>45385</v>
      </c>
      <c r="E11" s="40">
        <f>Calendar!E12</f>
        <v>45386</v>
      </c>
      <c r="F11" s="40">
        <f>Calendar!F12</f>
        <v>45387</v>
      </c>
      <c r="G11" s="40">
        <f>Calendar!G12</f>
        <v>45388</v>
      </c>
      <c r="H11" s="40">
        <f>Calendar!H12</f>
        <v>45389</v>
      </c>
      <c r="I11" s="40">
        <f>Calendar!I12</f>
        <v>45390</v>
      </c>
      <c r="J11" s="40">
        <f>Calendar!J12</f>
        <v>45391</v>
      </c>
      <c r="K11" s="40">
        <f>Calendar!K12</f>
        <v>45392</v>
      </c>
      <c r="L11" s="40">
        <f>Calendar!L12</f>
        <v>45393</v>
      </c>
      <c r="M11" s="40">
        <f>Calendar!M12</f>
        <v>45394</v>
      </c>
      <c r="N11" s="40">
        <f>Calendar!N12</f>
        <v>45395</v>
      </c>
      <c r="O11" s="40">
        <f>Calendar!O12</f>
        <v>45396</v>
      </c>
      <c r="P11" s="40">
        <f>Calendar!P12</f>
        <v>45397</v>
      </c>
      <c r="Q11" s="40">
        <f>Calendar!Q12</f>
        <v>45398</v>
      </c>
      <c r="R11" s="40">
        <f>Calendar!R12</f>
        <v>45399</v>
      </c>
      <c r="S11" s="40">
        <f>Calendar!S12</f>
        <v>45400</v>
      </c>
      <c r="T11" s="40">
        <f>Calendar!T12</f>
        <v>45401</v>
      </c>
      <c r="U11" s="40">
        <f>Calendar!U12</f>
        <v>45402</v>
      </c>
      <c r="V11" s="40">
        <f>Calendar!V12</f>
        <v>45403</v>
      </c>
      <c r="W11" s="40">
        <f>Calendar!W12</f>
        <v>45404</v>
      </c>
      <c r="X11" s="40">
        <f>Calendar!X12</f>
        <v>45405</v>
      </c>
      <c r="Y11" s="40">
        <f>Calendar!Y12</f>
        <v>45406</v>
      </c>
      <c r="Z11" s="40">
        <f>Calendar!Z12</f>
        <v>45407</v>
      </c>
      <c r="AA11" s="40">
        <f>Calendar!AA12</f>
        <v>45408</v>
      </c>
      <c r="AB11" s="40">
        <f>Calendar!AB12</f>
        <v>45409</v>
      </c>
      <c r="AC11" s="40">
        <f>Calendar!AC12</f>
        <v>45410</v>
      </c>
      <c r="AD11" s="40">
        <f>Calendar!AD12</f>
        <v>45411</v>
      </c>
      <c r="AE11" s="40">
        <f>Calendar!AE12</f>
        <v>45412</v>
      </c>
      <c r="AF11" s="40" t="str">
        <f>Calendar!AF12</f>
        <v/>
      </c>
      <c r="AG11" s="162"/>
      <c r="AH11" s="162"/>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63" t="s">
        <v>96</v>
      </c>
      <c r="AH12" s="163"/>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191" priority="19">
      <formula>WEEKDAY(B10,2)&gt;5</formula>
    </cfRule>
  </conditionalFormatting>
  <pageMargins left="0.70866141732283472" right="0.70866141732283472" top="0.78740157480314954" bottom="0.78740157480314954" header="0.31496062992125984" footer="0.31496062992125984"/>
  <pageSetup paperSize="9" scale="57"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A70039-002D-438B-AB75-006000B5005B}">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410034-000D-4444-BDAF-007500040060}">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F500C6-0091-447F-BE8D-008200160019}">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2000C3-007F-43C5-94B6-0075005500EF}">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B10067-0081-4350-8FEE-004800230035}">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03000A-003F-46EA-B0B8-000B00DC0085}">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0E00CA-003C-431E-93DD-0076008D0055}">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F40077-0095-4FBF-A507-00D2003F0091}">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C600BA-001B-4A40-92FB-00B400BF00B8}">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5900E5-009A-4104-9D05-008F00C500F8}">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280053-00F8-4897-908D-002E005B0027}">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7300EB-00F7-4EBA-8734-007F00250038}">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B200BD-0036-4DBA-A309-007C009F00B6}">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0D0058-0079-42E6-8CAD-0094004C00FB}">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B70094-00A6-4F7F-A03A-0053008700D4}">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C100F9-0099-470A-BBC7-00AE001300CC}">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A600A5-0075-4BAB-A377-00B800750038}">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8800B5-00FE-42B3-A0A5-00A5003A00C1}">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6"/>
    <outlinePr summaryBelow="0"/>
    <pageSetUpPr fitToPage="1"/>
  </sheetPr>
  <dimension ref="A1:AS59"/>
  <sheetViews>
    <sheetView showGridLines="0" workbookViewId="0">
      <selection activeCell="H1" sqref="H1"/>
    </sheetView>
  </sheetViews>
  <sheetFormatPr baseColWidth="10" defaultColWidth="11.40625" defaultRowHeight="14.75" outlineLevelRow="1" x14ac:dyDescent="0.75"/>
  <cols>
    <col min="1" max="1" width="21.40625" style="1" customWidth="1"/>
    <col min="2" max="32" width="6.26953125" style="1" customWidth="1"/>
    <col min="33" max="41" width="11.40625" style="1"/>
    <col min="42" max="42" width="52" style="1" customWidth="1"/>
    <col min="43" max="16384" width="11.40625" style="1"/>
  </cols>
  <sheetData>
    <row r="1" spans="1:45" x14ac:dyDescent="0.75">
      <c r="A1" s="128" t="s">
        <v>43</v>
      </c>
      <c r="B1" s="128"/>
      <c r="C1" s="128"/>
      <c r="D1" s="128"/>
      <c r="E1" s="128"/>
      <c r="F1" s="128"/>
      <c r="G1" s="128"/>
    </row>
    <row r="3" spans="1:45" x14ac:dyDescent="0.75">
      <c r="A3" s="129" t="str">
        <f>'Start Data'!A7</f>
        <v>Beneficiary´s / third party's name</v>
      </c>
      <c r="B3" s="129"/>
      <c r="C3" s="129"/>
      <c r="D3" s="130">
        <f>'Start Data'!B7</f>
        <v>0</v>
      </c>
      <c r="E3" s="130"/>
      <c r="F3" s="130"/>
      <c r="G3" s="130"/>
      <c r="O3" s="131" t="s">
        <v>46</v>
      </c>
      <c r="P3" s="131"/>
      <c r="Q3" s="132">
        <f>'Start Data'!B4</f>
        <v>2024</v>
      </c>
      <c r="R3" s="132"/>
      <c r="S3" s="132"/>
    </row>
    <row r="4" spans="1:45" x14ac:dyDescent="0.75">
      <c r="A4" s="129" t="str">
        <f>'Start Data'!A8</f>
        <v>Title of the action (Acronym)</v>
      </c>
      <c r="B4" s="129"/>
      <c r="C4" s="129"/>
      <c r="D4" s="130">
        <f>'Start Data'!B8</f>
        <v>0</v>
      </c>
      <c r="E4" s="130"/>
      <c r="F4" s="130"/>
      <c r="G4" s="130"/>
      <c r="O4" s="131" t="s">
        <v>93</v>
      </c>
      <c r="P4" s="131"/>
      <c r="Q4" s="133" t="s">
        <v>118</v>
      </c>
      <c r="R4" s="133"/>
      <c r="S4" s="133"/>
    </row>
    <row r="5" spans="1:45" x14ac:dyDescent="0.75">
      <c r="A5" s="129" t="str">
        <f>'Start Data'!A9</f>
        <v>Grant Agreement No</v>
      </c>
      <c r="B5" s="129"/>
      <c r="C5" s="129"/>
      <c r="D5" s="130">
        <f>'Start Data'!B9</f>
        <v>0</v>
      </c>
      <c r="E5" s="130"/>
      <c r="F5" s="130"/>
      <c r="G5" s="130"/>
    </row>
    <row r="6" spans="1:45" x14ac:dyDescent="0.75">
      <c r="A6" s="129" t="str">
        <f>'Start Data'!A10</f>
        <v>Person carrying out the work</v>
      </c>
      <c r="B6" s="129"/>
      <c r="C6" s="129"/>
      <c r="D6" s="130">
        <f>'Start Data'!B10</f>
        <v>0</v>
      </c>
      <c r="E6" s="130"/>
      <c r="F6" s="130"/>
      <c r="G6" s="130"/>
    </row>
    <row r="7" spans="1:45" x14ac:dyDescent="0.75">
      <c r="A7" s="129" t="str">
        <f>'Start Data'!A11</f>
        <v>Type of personnel</v>
      </c>
      <c r="B7" s="129"/>
      <c r="C7" s="129"/>
      <c r="D7" s="130">
        <f>'Start Data'!B11</f>
        <v>0</v>
      </c>
      <c r="E7" s="130"/>
      <c r="F7" s="130"/>
      <c r="G7" s="130"/>
      <c r="H7" s="134"/>
      <c r="I7" s="134"/>
      <c r="J7" s="36"/>
      <c r="K7" s="36"/>
      <c r="L7" s="36"/>
      <c r="M7" s="36"/>
      <c r="N7" s="36"/>
      <c r="O7" s="36"/>
      <c r="P7" s="36"/>
      <c r="Q7" s="36"/>
      <c r="R7" s="36"/>
      <c r="S7" s="36"/>
      <c r="T7" s="36"/>
      <c r="U7" s="36"/>
      <c r="V7" s="36"/>
      <c r="W7" s="36"/>
      <c r="X7" s="36"/>
      <c r="Y7" s="36"/>
      <c r="Z7" s="36"/>
      <c r="AA7" s="36"/>
      <c r="AB7" s="36"/>
      <c r="AC7" s="36"/>
      <c r="AD7" s="36"/>
      <c r="AE7" s="36"/>
      <c r="AF7" s="37"/>
      <c r="AG7" s="36"/>
      <c r="AH7" s="36"/>
      <c r="AI7" s="36"/>
      <c r="AJ7" s="36"/>
      <c r="AK7" s="36"/>
      <c r="AL7" s="36"/>
      <c r="AM7" s="36"/>
      <c r="AN7" s="36"/>
      <c r="AO7" s="36"/>
      <c r="AP7" s="36"/>
      <c r="AQ7" s="62"/>
      <c r="AR7" s="62"/>
      <c r="AS7" s="62"/>
    </row>
    <row r="8" spans="1:45" x14ac:dyDescent="0.75">
      <c r="A8" s="129" t="str">
        <f>'Start Data'!A12</f>
        <v>Name of the PI/ Superior</v>
      </c>
      <c r="B8" s="129"/>
      <c r="C8" s="129"/>
      <c r="D8" s="130">
        <f>'Start Data'!B12</f>
        <v>0</v>
      </c>
      <c r="E8" s="130"/>
      <c r="F8" s="130"/>
      <c r="G8" s="13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62"/>
      <c r="AR8" s="62"/>
      <c r="AS8" s="62"/>
    </row>
    <row r="9" spans="1:45" x14ac:dyDescent="0.75">
      <c r="A9" s="38" t="str">
        <f>IF('Start Data'!D6="Yes","","Before starting completing the hours, please confirm that you have read the instructions in the sheet Start Data.")</f>
        <v>Before starting completing the hours, please confirm that you have read the instructions in the sheet Start Data.</v>
      </c>
    </row>
    <row r="10" spans="1:45" x14ac:dyDescent="0.75">
      <c r="A10" s="35" t="s">
        <v>95</v>
      </c>
      <c r="B10" s="39">
        <f>Calendar!B13</f>
        <v>45413</v>
      </c>
      <c r="C10" s="39">
        <f>Calendar!C13</f>
        <v>45414</v>
      </c>
      <c r="D10" s="39">
        <f>Calendar!D13</f>
        <v>45415</v>
      </c>
      <c r="E10" s="39">
        <f>Calendar!E13</f>
        <v>45416</v>
      </c>
      <c r="F10" s="39">
        <f>Calendar!F13</f>
        <v>45417</v>
      </c>
      <c r="G10" s="39">
        <f>Calendar!G13</f>
        <v>45418</v>
      </c>
      <c r="H10" s="39">
        <f>Calendar!H13</f>
        <v>45419</v>
      </c>
      <c r="I10" s="39">
        <f>Calendar!I13</f>
        <v>45420</v>
      </c>
      <c r="J10" s="39">
        <f>Calendar!J13</f>
        <v>45421</v>
      </c>
      <c r="K10" s="39">
        <f>Calendar!K13</f>
        <v>45422</v>
      </c>
      <c r="L10" s="39">
        <f>Calendar!L13</f>
        <v>45423</v>
      </c>
      <c r="M10" s="39">
        <f>Calendar!M13</f>
        <v>45424</v>
      </c>
      <c r="N10" s="39">
        <f>Calendar!N13</f>
        <v>45425</v>
      </c>
      <c r="O10" s="39">
        <f>Calendar!O13</f>
        <v>45426</v>
      </c>
      <c r="P10" s="39">
        <f>Calendar!P13</f>
        <v>45427</v>
      </c>
      <c r="Q10" s="39">
        <f>Calendar!Q13</f>
        <v>45428</v>
      </c>
      <c r="R10" s="39">
        <f>Calendar!R13</f>
        <v>45429</v>
      </c>
      <c r="S10" s="39">
        <f>Calendar!S13</f>
        <v>45430</v>
      </c>
      <c r="T10" s="39">
        <f>Calendar!T13</f>
        <v>45431</v>
      </c>
      <c r="U10" s="39">
        <f>Calendar!U13</f>
        <v>45432</v>
      </c>
      <c r="V10" s="39">
        <f>Calendar!V13</f>
        <v>45433</v>
      </c>
      <c r="W10" s="39">
        <f>Calendar!W13</f>
        <v>45434</v>
      </c>
      <c r="X10" s="39">
        <f>Calendar!X13</f>
        <v>45435</v>
      </c>
      <c r="Y10" s="39">
        <f>Calendar!Y13</f>
        <v>45436</v>
      </c>
      <c r="Z10" s="39">
        <f>Calendar!Z13</f>
        <v>45437</v>
      </c>
      <c r="AA10" s="39">
        <f>Calendar!AA13</f>
        <v>45438</v>
      </c>
      <c r="AB10" s="39">
        <f>Calendar!AB13</f>
        <v>45439</v>
      </c>
      <c r="AC10" s="39">
        <f>Calendar!AC13</f>
        <v>45440</v>
      </c>
      <c r="AD10" s="39">
        <f>Calendar!AD13</f>
        <v>45441</v>
      </c>
      <c r="AE10" s="39">
        <f>Calendar!AE13</f>
        <v>45442</v>
      </c>
      <c r="AF10" s="39">
        <f>Calendar!AF13</f>
        <v>45443</v>
      </c>
      <c r="AG10" s="161" t="s">
        <v>96</v>
      </c>
      <c r="AH10" s="161" t="s">
        <v>97</v>
      </c>
    </row>
    <row r="11" spans="1:45" x14ac:dyDescent="0.75">
      <c r="A11" s="35" t="s">
        <v>98</v>
      </c>
      <c r="B11" s="40">
        <f>Calendar!B14</f>
        <v>45413</v>
      </c>
      <c r="C11" s="40">
        <f>Calendar!C14</f>
        <v>45414</v>
      </c>
      <c r="D11" s="40">
        <f>Calendar!D14</f>
        <v>45415</v>
      </c>
      <c r="E11" s="40">
        <f>Calendar!E14</f>
        <v>45416</v>
      </c>
      <c r="F11" s="40">
        <f>Calendar!F14</f>
        <v>45417</v>
      </c>
      <c r="G11" s="40">
        <f>Calendar!G14</f>
        <v>45418</v>
      </c>
      <c r="H11" s="40">
        <f>Calendar!H14</f>
        <v>45419</v>
      </c>
      <c r="I11" s="40">
        <f>Calendar!I14</f>
        <v>45420</v>
      </c>
      <c r="J11" s="40">
        <f>Calendar!J14</f>
        <v>45421</v>
      </c>
      <c r="K11" s="40">
        <f>Calendar!K14</f>
        <v>45422</v>
      </c>
      <c r="L11" s="40">
        <f>Calendar!L14</f>
        <v>45423</v>
      </c>
      <c r="M11" s="40">
        <f>Calendar!M14</f>
        <v>45424</v>
      </c>
      <c r="N11" s="40">
        <f>Calendar!N14</f>
        <v>45425</v>
      </c>
      <c r="O11" s="40">
        <f>Calendar!O14</f>
        <v>45426</v>
      </c>
      <c r="P11" s="40">
        <f>Calendar!P14</f>
        <v>45427</v>
      </c>
      <c r="Q11" s="40">
        <f>Calendar!Q14</f>
        <v>45428</v>
      </c>
      <c r="R11" s="40">
        <f>Calendar!R14</f>
        <v>45429</v>
      </c>
      <c r="S11" s="40">
        <f>Calendar!S14</f>
        <v>45430</v>
      </c>
      <c r="T11" s="40">
        <f>Calendar!T14</f>
        <v>45431</v>
      </c>
      <c r="U11" s="40">
        <f>Calendar!U14</f>
        <v>45432</v>
      </c>
      <c r="V11" s="40">
        <f>Calendar!V14</f>
        <v>45433</v>
      </c>
      <c r="W11" s="40">
        <f>Calendar!W14</f>
        <v>45434</v>
      </c>
      <c r="X11" s="40">
        <f>Calendar!X14</f>
        <v>45435</v>
      </c>
      <c r="Y11" s="40">
        <f>Calendar!Y14</f>
        <v>45436</v>
      </c>
      <c r="Z11" s="40">
        <f>Calendar!Z14</f>
        <v>45437</v>
      </c>
      <c r="AA11" s="40">
        <f>Calendar!AA14</f>
        <v>45438</v>
      </c>
      <c r="AB11" s="40">
        <f>Calendar!AB14</f>
        <v>45439</v>
      </c>
      <c r="AC11" s="40">
        <f>Calendar!AC14</f>
        <v>45440</v>
      </c>
      <c r="AD11" s="40">
        <f>Calendar!AD14</f>
        <v>45441</v>
      </c>
      <c r="AE11" s="40">
        <f>Calendar!AE14</f>
        <v>45442</v>
      </c>
      <c r="AF11" s="40">
        <f>Calendar!AF14</f>
        <v>45443</v>
      </c>
      <c r="AG11" s="162"/>
      <c r="AH11" s="162"/>
    </row>
    <row r="12" spans="1:45" ht="29.5" x14ac:dyDescent="0.75">
      <c r="A12" s="41" t="s">
        <v>99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163" t="s">
        <v>96</v>
      </c>
      <c r="AH12" s="163"/>
    </row>
    <row r="13" spans="1:45" x14ac:dyDescent="0.75">
      <c r="A13" s="63" t="str">
        <f>'Start Data'!A27</f>
        <v>WP 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4">
        <f t="shared" ref="AG13:AG36" si="0">SUM(B13:AF13)</f>
        <v>0</v>
      </c>
      <c r="AH13" s="43"/>
    </row>
    <row r="14" spans="1:45" x14ac:dyDescent="0.75">
      <c r="A14" s="63" t="str">
        <f>'Start Data'!A28</f>
        <v>WP 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f t="shared" si="0"/>
        <v>0</v>
      </c>
      <c r="AH14" s="43"/>
    </row>
    <row r="15" spans="1:45" x14ac:dyDescent="0.75">
      <c r="A15" s="63" t="str">
        <f>'Start Data'!A29</f>
        <v>WP 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f t="shared" si="0"/>
        <v>0</v>
      </c>
      <c r="AH15" s="43"/>
    </row>
    <row r="16" spans="1:45" x14ac:dyDescent="0.75">
      <c r="A16" s="63" t="str">
        <f>'Start Data'!A30</f>
        <v>WP 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f t="shared" si="0"/>
        <v>0</v>
      </c>
      <c r="AH16" s="43"/>
    </row>
    <row r="17" spans="1:34" collapsed="1" x14ac:dyDescent="0.75">
      <c r="A17" s="63" t="str">
        <f>'Start Data'!A31</f>
        <v>WP 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f t="shared" si="0"/>
        <v>0</v>
      </c>
      <c r="AH17" s="43"/>
    </row>
    <row r="18" spans="1:34" hidden="1" outlineLevel="1" x14ac:dyDescent="0.75">
      <c r="A18" s="63" t="str">
        <f>'Start Data'!A32</f>
        <v>WP 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f t="shared" si="0"/>
        <v>0</v>
      </c>
      <c r="AH18" s="43"/>
    </row>
    <row r="19" spans="1:34" hidden="1" outlineLevel="1" x14ac:dyDescent="0.75">
      <c r="A19" s="63" t="str">
        <f>'Start Data'!A33</f>
        <v>WP 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4">
        <f t="shared" si="0"/>
        <v>0</v>
      </c>
      <c r="AH19" s="43"/>
    </row>
    <row r="20" spans="1:34" hidden="1" outlineLevel="1" x14ac:dyDescent="0.75">
      <c r="A20" s="63" t="str">
        <f>'Start Data'!A34</f>
        <v>WP 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f t="shared" si="0"/>
        <v>0</v>
      </c>
      <c r="AH20" s="43"/>
    </row>
    <row r="21" spans="1:34" hidden="1" outlineLevel="1" x14ac:dyDescent="0.75">
      <c r="A21" s="63" t="str">
        <f>'Start Data'!A35</f>
        <v>WP 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4">
        <f t="shared" si="0"/>
        <v>0</v>
      </c>
      <c r="AH21" s="43"/>
    </row>
    <row r="22" spans="1:34" hidden="1" outlineLevel="1" x14ac:dyDescent="0.75">
      <c r="A22" s="63" t="str">
        <f>'Start Data'!A36</f>
        <v>WP 10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4">
        <f t="shared" si="0"/>
        <v>0</v>
      </c>
      <c r="AH22" s="43"/>
    </row>
    <row r="23" spans="1:34" hidden="1" outlineLevel="1" x14ac:dyDescent="0.75">
      <c r="A23" s="63" t="str">
        <f>'Start Data'!A37</f>
        <v>WP 11</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4">
        <f t="shared" si="0"/>
        <v>0</v>
      </c>
      <c r="AH23" s="43"/>
    </row>
    <row r="24" spans="1:34" hidden="1" outlineLevel="1" x14ac:dyDescent="0.75">
      <c r="A24" s="63" t="str">
        <f>'Start Data'!A38</f>
        <v>WP 12</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4">
        <f t="shared" si="0"/>
        <v>0</v>
      </c>
      <c r="AH24" s="43"/>
    </row>
    <row r="25" spans="1:34" hidden="1" outlineLevel="1" x14ac:dyDescent="0.75">
      <c r="A25" s="63" t="str">
        <f>'Start Data'!A39</f>
        <v>WP 13</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f t="shared" si="0"/>
        <v>0</v>
      </c>
      <c r="AH25" s="43"/>
    </row>
    <row r="26" spans="1:34" hidden="1" outlineLevel="1" x14ac:dyDescent="0.75">
      <c r="A26" s="63" t="str">
        <f>'Start Data'!A40</f>
        <v>WP 14</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f t="shared" si="0"/>
        <v>0</v>
      </c>
      <c r="AH26" s="43"/>
    </row>
    <row r="27" spans="1:34" hidden="1" outlineLevel="1" x14ac:dyDescent="0.75">
      <c r="A27" s="63" t="str">
        <f>'Start Data'!A41</f>
        <v>WP 15</v>
      </c>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f t="shared" si="0"/>
        <v>0</v>
      </c>
      <c r="AH27" s="43"/>
    </row>
    <row r="28" spans="1:34" x14ac:dyDescent="0.75">
      <c r="A28" s="46" t="s">
        <v>100</v>
      </c>
      <c r="B28" s="47">
        <f>SUM(B13:B27)</f>
        <v>0</v>
      </c>
      <c r="C28" s="47">
        <f t="shared" ref="C28:AF28" si="1">SUM(C13:C27)</f>
        <v>0</v>
      </c>
      <c r="D28" s="47">
        <f t="shared" si="1"/>
        <v>0</v>
      </c>
      <c r="E28" s="47">
        <f t="shared" si="1"/>
        <v>0</v>
      </c>
      <c r="F28" s="47">
        <f t="shared" si="1"/>
        <v>0</v>
      </c>
      <c r="G28" s="47">
        <f t="shared" si="1"/>
        <v>0</v>
      </c>
      <c r="H28" s="47">
        <f t="shared" si="1"/>
        <v>0</v>
      </c>
      <c r="I28" s="47">
        <f t="shared" si="1"/>
        <v>0</v>
      </c>
      <c r="J28" s="47">
        <f t="shared" si="1"/>
        <v>0</v>
      </c>
      <c r="K28" s="47">
        <f t="shared" si="1"/>
        <v>0</v>
      </c>
      <c r="L28" s="47">
        <f t="shared" si="1"/>
        <v>0</v>
      </c>
      <c r="M28" s="47">
        <f t="shared" si="1"/>
        <v>0</v>
      </c>
      <c r="N28" s="47">
        <f t="shared" si="1"/>
        <v>0</v>
      </c>
      <c r="O28" s="47">
        <f t="shared" si="1"/>
        <v>0</v>
      </c>
      <c r="P28" s="47">
        <f t="shared" si="1"/>
        <v>0</v>
      </c>
      <c r="Q28" s="47">
        <f t="shared" si="1"/>
        <v>0</v>
      </c>
      <c r="R28" s="47">
        <f t="shared" si="1"/>
        <v>0</v>
      </c>
      <c r="S28" s="47">
        <f t="shared" si="1"/>
        <v>0</v>
      </c>
      <c r="T28" s="47">
        <f t="shared" si="1"/>
        <v>0</v>
      </c>
      <c r="U28" s="47">
        <f t="shared" si="1"/>
        <v>0</v>
      </c>
      <c r="V28" s="47">
        <f t="shared" si="1"/>
        <v>0</v>
      </c>
      <c r="W28" s="47">
        <f t="shared" si="1"/>
        <v>0</v>
      </c>
      <c r="X28" s="47">
        <f t="shared" si="1"/>
        <v>0</v>
      </c>
      <c r="Y28" s="47">
        <f t="shared" si="1"/>
        <v>0</v>
      </c>
      <c r="Z28" s="47">
        <f t="shared" si="1"/>
        <v>0</v>
      </c>
      <c r="AA28" s="47">
        <f t="shared" si="1"/>
        <v>0</v>
      </c>
      <c r="AB28" s="47">
        <f t="shared" si="1"/>
        <v>0</v>
      </c>
      <c r="AC28" s="47">
        <f t="shared" si="1"/>
        <v>0</v>
      </c>
      <c r="AD28" s="47">
        <f t="shared" si="1"/>
        <v>0</v>
      </c>
      <c r="AE28" s="47">
        <f t="shared" si="1"/>
        <v>0</v>
      </c>
      <c r="AF28" s="47">
        <f t="shared" si="1"/>
        <v>0</v>
      </c>
      <c r="AG28" s="44">
        <f t="shared" si="0"/>
        <v>0</v>
      </c>
      <c r="AH28" s="48"/>
    </row>
    <row r="29" spans="1:34" x14ac:dyDescent="0.75">
      <c r="A29" s="49" t="s">
        <v>101</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3"/>
    </row>
    <row r="30" spans="1:34" x14ac:dyDescent="0.7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44">
        <f t="shared" si="0"/>
        <v>0</v>
      </c>
      <c r="AH30" s="43"/>
    </row>
    <row r="31" spans="1:34" x14ac:dyDescent="0.7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44">
        <f t="shared" si="0"/>
        <v>0</v>
      </c>
      <c r="AH31" s="43"/>
    </row>
    <row r="32" spans="1:34" x14ac:dyDescent="0.7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44">
        <f t="shared" si="0"/>
        <v>0</v>
      </c>
      <c r="AH32" s="43"/>
    </row>
    <row r="33" spans="1:34" x14ac:dyDescent="0.75">
      <c r="A33" s="46" t="s">
        <v>102</v>
      </c>
      <c r="B33" s="47">
        <f>SUM(B30:B32)</f>
        <v>0</v>
      </c>
      <c r="C33" s="47">
        <f t="shared" ref="C33:AF33" si="2">SUM(C30:C32)</f>
        <v>0</v>
      </c>
      <c r="D33" s="47">
        <f t="shared" si="2"/>
        <v>0</v>
      </c>
      <c r="E33" s="47">
        <f t="shared" si="2"/>
        <v>0</v>
      </c>
      <c r="F33" s="47">
        <f t="shared" si="2"/>
        <v>0</v>
      </c>
      <c r="G33" s="47">
        <f t="shared" si="2"/>
        <v>0</v>
      </c>
      <c r="H33" s="47">
        <f t="shared" si="2"/>
        <v>0</v>
      </c>
      <c r="I33" s="47">
        <f t="shared" si="2"/>
        <v>0</v>
      </c>
      <c r="J33" s="47">
        <f t="shared" si="2"/>
        <v>0</v>
      </c>
      <c r="K33" s="47">
        <f t="shared" si="2"/>
        <v>0</v>
      </c>
      <c r="L33" s="47">
        <f t="shared" si="2"/>
        <v>0</v>
      </c>
      <c r="M33" s="47">
        <f t="shared" si="2"/>
        <v>0</v>
      </c>
      <c r="N33" s="47">
        <f t="shared" si="2"/>
        <v>0</v>
      </c>
      <c r="O33" s="47">
        <f t="shared" si="2"/>
        <v>0</v>
      </c>
      <c r="P33" s="47">
        <f t="shared" si="2"/>
        <v>0</v>
      </c>
      <c r="Q33" s="47">
        <f t="shared" si="2"/>
        <v>0</v>
      </c>
      <c r="R33" s="47">
        <f t="shared" si="2"/>
        <v>0</v>
      </c>
      <c r="S33" s="47">
        <f t="shared" si="2"/>
        <v>0</v>
      </c>
      <c r="T33" s="47">
        <f t="shared" si="2"/>
        <v>0</v>
      </c>
      <c r="U33" s="47">
        <f t="shared" si="2"/>
        <v>0</v>
      </c>
      <c r="V33" s="47">
        <f t="shared" si="2"/>
        <v>0</v>
      </c>
      <c r="W33" s="47">
        <f t="shared" si="2"/>
        <v>0</v>
      </c>
      <c r="X33" s="47">
        <f t="shared" si="2"/>
        <v>0</v>
      </c>
      <c r="Y33" s="47">
        <f t="shared" si="2"/>
        <v>0</v>
      </c>
      <c r="Z33" s="47">
        <f t="shared" si="2"/>
        <v>0</v>
      </c>
      <c r="AA33" s="47">
        <f t="shared" si="2"/>
        <v>0</v>
      </c>
      <c r="AB33" s="47">
        <f t="shared" si="2"/>
        <v>0</v>
      </c>
      <c r="AC33" s="47">
        <f t="shared" si="2"/>
        <v>0</v>
      </c>
      <c r="AD33" s="47">
        <f t="shared" si="2"/>
        <v>0</v>
      </c>
      <c r="AE33" s="47">
        <f t="shared" si="2"/>
        <v>0</v>
      </c>
      <c r="AF33" s="47">
        <f t="shared" si="2"/>
        <v>0</v>
      </c>
      <c r="AG33" s="47">
        <f t="shared" si="0"/>
        <v>0</v>
      </c>
      <c r="AH33" s="48"/>
    </row>
    <row r="34" spans="1:34" x14ac:dyDescent="0.75">
      <c r="A34" s="46" t="s">
        <v>103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8"/>
      <c r="AH34" s="48"/>
    </row>
    <row r="35" spans="1:34" x14ac:dyDescent="0.75">
      <c r="A35" s="43"/>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48"/>
      <c r="AH35" s="43"/>
    </row>
    <row r="36" spans="1:34" x14ac:dyDescent="0.75">
      <c r="A36" s="46" t="s">
        <v>104</v>
      </c>
      <c r="B36" s="47">
        <f>B28+B33</f>
        <v>0</v>
      </c>
      <c r="C36" s="47">
        <f t="shared" ref="C36:AF36" si="3">C28+C33</f>
        <v>0</v>
      </c>
      <c r="D36" s="47">
        <f t="shared" si="3"/>
        <v>0</v>
      </c>
      <c r="E36" s="47">
        <f t="shared" si="3"/>
        <v>0</v>
      </c>
      <c r="F36" s="47">
        <f t="shared" si="3"/>
        <v>0</v>
      </c>
      <c r="G36" s="47">
        <f t="shared" si="3"/>
        <v>0</v>
      </c>
      <c r="H36" s="47">
        <f t="shared" si="3"/>
        <v>0</v>
      </c>
      <c r="I36" s="47">
        <f t="shared" si="3"/>
        <v>0</v>
      </c>
      <c r="J36" s="47">
        <f t="shared" si="3"/>
        <v>0</v>
      </c>
      <c r="K36" s="47">
        <f t="shared" si="3"/>
        <v>0</v>
      </c>
      <c r="L36" s="47">
        <f t="shared" si="3"/>
        <v>0</v>
      </c>
      <c r="M36" s="47">
        <f t="shared" si="3"/>
        <v>0</v>
      </c>
      <c r="N36" s="47">
        <f t="shared" si="3"/>
        <v>0</v>
      </c>
      <c r="O36" s="47">
        <f t="shared" si="3"/>
        <v>0</v>
      </c>
      <c r="P36" s="47">
        <f t="shared" si="3"/>
        <v>0</v>
      </c>
      <c r="Q36" s="47">
        <f t="shared" si="3"/>
        <v>0</v>
      </c>
      <c r="R36" s="47">
        <f t="shared" si="3"/>
        <v>0</v>
      </c>
      <c r="S36" s="47">
        <f t="shared" si="3"/>
        <v>0</v>
      </c>
      <c r="T36" s="47">
        <f t="shared" si="3"/>
        <v>0</v>
      </c>
      <c r="U36" s="47">
        <f t="shared" si="3"/>
        <v>0</v>
      </c>
      <c r="V36" s="47">
        <f t="shared" si="3"/>
        <v>0</v>
      </c>
      <c r="W36" s="47">
        <f t="shared" si="3"/>
        <v>0</v>
      </c>
      <c r="X36" s="47">
        <f t="shared" si="3"/>
        <v>0</v>
      </c>
      <c r="Y36" s="47">
        <f t="shared" si="3"/>
        <v>0</v>
      </c>
      <c r="Z36" s="47">
        <f t="shared" si="3"/>
        <v>0</v>
      </c>
      <c r="AA36" s="47">
        <f t="shared" si="3"/>
        <v>0</v>
      </c>
      <c r="AB36" s="47">
        <f>AB28+AB33</f>
        <v>0</v>
      </c>
      <c r="AC36" s="47">
        <f t="shared" si="3"/>
        <v>0</v>
      </c>
      <c r="AD36" s="47">
        <f t="shared" si="3"/>
        <v>0</v>
      </c>
      <c r="AE36" s="47">
        <f t="shared" si="3"/>
        <v>0</v>
      </c>
      <c r="AF36" s="47">
        <f t="shared" si="3"/>
        <v>0</v>
      </c>
      <c r="AG36" s="47">
        <f t="shared" si="0"/>
        <v>0</v>
      </c>
      <c r="AH36" s="48"/>
    </row>
    <row r="37" spans="1:34" x14ac:dyDescent="0.7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138" t="s">
        <v>105</v>
      </c>
      <c r="AB37" s="139"/>
      <c r="AC37" s="54"/>
      <c r="AD37" s="55"/>
      <c r="AE37" s="55"/>
      <c r="AF37" s="56" t="s">
        <v>106</v>
      </c>
      <c r="AG37" s="47">
        <f>AG28</f>
        <v>0</v>
      </c>
      <c r="AH37" s="53"/>
    </row>
    <row r="38" spans="1:34" x14ac:dyDescent="0.7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140"/>
      <c r="AB38" s="141"/>
      <c r="AC38" s="54"/>
      <c r="AD38" s="55"/>
      <c r="AE38" s="55"/>
      <c r="AF38" s="56" t="s">
        <v>107</v>
      </c>
      <c r="AG38" s="47">
        <f>IFERROR(AG37/'Start Data'!B17,)</f>
        <v>0</v>
      </c>
      <c r="AH38" s="53"/>
    </row>
    <row r="40" spans="1:34" x14ac:dyDescent="0.75">
      <c r="A40" s="142" t="s">
        <v>108</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4" x14ac:dyDescent="0.75">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7"/>
    </row>
    <row r="42" spans="1:34" x14ac:dyDescent="0.7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50"/>
    </row>
    <row r="43" spans="1:34" x14ac:dyDescent="0.75">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9"/>
    </row>
    <row r="44" spans="1:34" ht="36.75" customHeight="1" x14ac:dyDescent="0.75">
      <c r="A44" s="151" t="s">
        <v>115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row>
    <row r="45" spans="1:34" x14ac:dyDescent="0.75">
      <c r="A45" s="15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6"/>
    </row>
    <row r="46" spans="1:34" ht="15" customHeight="1" x14ac:dyDescent="0.75">
      <c r="A46" s="142" t="s">
        <v>110</v>
      </c>
      <c r="B46" s="143"/>
      <c r="C46" s="143"/>
      <c r="D46" s="143"/>
      <c r="E46" s="143"/>
      <c r="F46" s="143"/>
      <c r="G46" s="143"/>
      <c r="H46" s="143"/>
      <c r="I46" s="143"/>
      <c r="J46" s="143"/>
      <c r="K46" s="143"/>
      <c r="L46" s="143"/>
      <c r="M46" s="143"/>
      <c r="N46" s="143"/>
      <c r="O46" s="143"/>
      <c r="P46" s="144"/>
      <c r="Q46" s="60"/>
      <c r="R46" s="142" t="s">
        <v>113</v>
      </c>
      <c r="S46" s="143"/>
      <c r="T46" s="143"/>
      <c r="U46" s="143"/>
      <c r="V46" s="143"/>
      <c r="W46" s="143"/>
      <c r="X46" s="143"/>
      <c r="Y46" s="143"/>
      <c r="Z46" s="143"/>
      <c r="AA46" s="143"/>
      <c r="AB46" s="143"/>
      <c r="AC46" s="143"/>
      <c r="AD46" s="143"/>
      <c r="AE46" s="143"/>
      <c r="AF46" s="143"/>
      <c r="AG46" s="144"/>
    </row>
    <row r="47" spans="1:34" x14ac:dyDescent="0.75">
      <c r="A47" s="145"/>
      <c r="B47" s="146"/>
      <c r="C47" s="146"/>
      <c r="D47" s="146"/>
      <c r="E47" s="146"/>
      <c r="F47" s="146"/>
      <c r="G47" s="146"/>
      <c r="H47" s="146"/>
      <c r="I47" s="146"/>
      <c r="J47" s="146"/>
      <c r="K47" s="146"/>
      <c r="L47" s="146"/>
      <c r="M47" s="146"/>
      <c r="N47" s="146"/>
      <c r="O47" s="146"/>
      <c r="P47" s="147"/>
      <c r="Q47" s="60"/>
      <c r="R47" s="145"/>
      <c r="S47" s="146"/>
      <c r="T47" s="146"/>
      <c r="U47" s="146"/>
      <c r="V47" s="146"/>
      <c r="W47" s="146"/>
      <c r="X47" s="146"/>
      <c r="Y47" s="146"/>
      <c r="Z47" s="146"/>
      <c r="AA47" s="146"/>
      <c r="AB47" s="146"/>
      <c r="AC47" s="146"/>
      <c r="AD47" s="146"/>
      <c r="AE47" s="146"/>
      <c r="AF47" s="146"/>
      <c r="AG47" s="147"/>
    </row>
    <row r="48" spans="1:34" x14ac:dyDescent="0.75">
      <c r="A48" s="145"/>
      <c r="B48" s="146"/>
      <c r="C48" s="146"/>
      <c r="D48" s="146"/>
      <c r="E48" s="146"/>
      <c r="F48" s="146"/>
      <c r="G48" s="146"/>
      <c r="H48" s="146"/>
      <c r="I48" s="146"/>
      <c r="J48" s="146"/>
      <c r="K48" s="146"/>
      <c r="L48" s="146"/>
      <c r="M48" s="146"/>
      <c r="N48" s="146"/>
      <c r="O48" s="146"/>
      <c r="P48" s="147"/>
      <c r="Q48" s="61"/>
      <c r="R48" s="145"/>
      <c r="S48" s="146"/>
      <c r="T48" s="146"/>
      <c r="U48" s="146"/>
      <c r="V48" s="146"/>
      <c r="W48" s="146"/>
      <c r="X48" s="146"/>
      <c r="Y48" s="146"/>
      <c r="Z48" s="146"/>
      <c r="AA48" s="146"/>
      <c r="AB48" s="146"/>
      <c r="AC48" s="146"/>
      <c r="AD48" s="146"/>
      <c r="AE48" s="146"/>
      <c r="AF48" s="146"/>
      <c r="AG48" s="147"/>
    </row>
    <row r="49" spans="1:33" x14ac:dyDescent="0.75">
      <c r="A49" s="157">
        <f>'Start Data'!B10</f>
        <v>0</v>
      </c>
      <c r="B49" s="158"/>
      <c r="C49" s="158"/>
      <c r="D49" s="158"/>
      <c r="E49" s="158"/>
      <c r="F49" s="158"/>
      <c r="G49" s="158"/>
      <c r="H49" s="158"/>
      <c r="I49" s="158"/>
      <c r="J49" s="158"/>
      <c r="K49" s="158"/>
      <c r="L49" s="158"/>
      <c r="M49" s="158"/>
      <c r="N49" s="158"/>
      <c r="O49" s="158"/>
      <c r="P49" s="159"/>
      <c r="R49" s="157">
        <f>'Start Data'!B12</f>
        <v>0</v>
      </c>
      <c r="S49" s="158"/>
      <c r="T49" s="158"/>
      <c r="U49" s="158"/>
      <c r="V49" s="158"/>
      <c r="W49" s="158"/>
      <c r="X49" s="158"/>
      <c r="Y49" s="158"/>
      <c r="Z49" s="158"/>
      <c r="AA49" s="158"/>
      <c r="AB49" s="158"/>
      <c r="AC49" s="158"/>
      <c r="AD49" s="158"/>
      <c r="AE49" s="158"/>
      <c r="AF49" s="158"/>
      <c r="AG49" s="159"/>
    </row>
    <row r="59" spans="1:33" x14ac:dyDescent="0.75">
      <c r="A59" s="64"/>
    </row>
  </sheetData>
  <mergeCells count="27">
    <mergeCell ref="A40:AG42"/>
    <mergeCell ref="A44:AG45"/>
    <mergeCell ref="A49:P49"/>
    <mergeCell ref="A46:P48"/>
    <mergeCell ref="R49:AG49"/>
    <mergeCell ref="R46:AG48"/>
    <mergeCell ref="A8:C8"/>
    <mergeCell ref="D8:G8"/>
    <mergeCell ref="AG10:AG12"/>
    <mergeCell ref="AH10:AH12"/>
    <mergeCell ref="AA37:AB38"/>
    <mergeCell ref="A6:C6"/>
    <mergeCell ref="D6:G6"/>
    <mergeCell ref="A7:C7"/>
    <mergeCell ref="D7:G7"/>
    <mergeCell ref="H7:I7"/>
    <mergeCell ref="A4:C4"/>
    <mergeCell ref="D4:G4"/>
    <mergeCell ref="O4:P4"/>
    <mergeCell ref="Q4:S4"/>
    <mergeCell ref="A5:C5"/>
    <mergeCell ref="D5:G5"/>
    <mergeCell ref="A1:G1"/>
    <mergeCell ref="A3:C3"/>
    <mergeCell ref="D3:G3"/>
    <mergeCell ref="O3:P3"/>
    <mergeCell ref="Q3:S3"/>
  </mergeCells>
  <conditionalFormatting sqref="A9">
    <cfRule type="colorScale" priority="1">
      <colorScale>
        <cfvo type="min"/>
        <cfvo type="percentile" val="50"/>
        <cfvo type="max"/>
        <color rgb="FFF8696B"/>
        <color rgb="FFFFEB84"/>
        <color rgb="FF63BE7B"/>
      </colorScale>
    </cfRule>
  </conditionalFormatting>
  <conditionalFormatting sqref="B10:AF11">
    <cfRule type="expression" dxfId="172" priority="19">
      <formula>WEEKDAY(B10,2)&gt;5</formula>
    </cfRule>
  </conditionalFormatting>
  <pageMargins left="0.70866141732283472" right="0.70866141732283472" top="0.78740157480314954" bottom="0.78740157480314954" header="0.31496062992125984" footer="0.31496062992125984"/>
  <pageSetup paperSize="9" scale="59" orientation="landscape"/>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0" id="{003C0066-00FB-4B04-81CC-0001006A009B}">
            <xm:f>AND($B$11&gt;='Start Data'!$E27,$B$11&lt;='Start Data'!$F27,'Start Data'!$G27="x")</xm:f>
            <x14:dxf>
              <fill>
                <patternFill patternType="solid">
                  <fgColor indexed="26"/>
                  <bgColor indexed="26"/>
                </patternFill>
              </fill>
            </x14:dxf>
          </x14:cfRule>
          <xm:sqref>B13:AF27</xm:sqref>
        </x14:conditionalFormatting>
        <x14:conditionalFormatting xmlns:xm="http://schemas.microsoft.com/office/excel/2006/main">
          <x14:cfRule type="expression" priority="18" id="{005500C2-00D5-4093-9BAF-002F001E0070}">
            <xm:f>IF('Start Data'!$B$3='Public Holidays'!$C$2,VLOOKUP(B10,'Public Holidays'!$C$3:$C$21,1,0),0)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7" id="{00EB004A-00B2-4666-9CF3-00FD0068000F}">
            <xm:f>IF('Start Data'!$B$3='Public Holidays'!$B$2,VLOOKUP(B10,'Public Holidays'!$B$3:$B$21,1,0),0)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6" id="{006000E5-00AB-4FC5-96EA-00EF003E00BB}">
            <xm:f>IF('Start Data'!$B$3='Public Holidays'!$D$2,VLOOKUP(B10,'Public Holidays'!$D$3:$D$21,1,0),0)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5" id="{00520056-006C-42E1-92F6-000600E60016}">
            <xm:f>IF('Start Data'!$B$3='Public Holidays'!$E$2,VLOOKUP(B10,'Public Holidays'!$E$3:$E$21,1,0),0)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4" id="{006A0073-0030-435B-AE41-006E0086008B}">
            <xm:f>IF('Start Data'!$B$3='Public Holidays'!$F$2,VLOOKUP(B10,'Public Holidays'!$F$3:$F$21,1,0),0)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3" id="{00DE00E9-0077-4723-8C2F-002C00700098}">
            <xm:f>IF('Start Data'!$B$3='Public Holidays'!$G$2,VLOOKUP(B10,'Public Holidays'!$G$3:$G$21,1,0),0)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2" id="{009A00DB-002D-4784-AB46-004800D900B5}">
            <xm:f>IF('Start Data'!$B$3='Public Holidays'!$H$2,VLOOKUP(B10,'Public Holidays'!$H$3:$H$21,1,0),0)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1" id="{00D80047-000B-4B4D-97E4-00B400E10013}">
            <xm:f>IF('Start Data'!$B$3='Public Holidays'!$I$2,VLOOKUP(B10,'Public Holidays'!$I$3:$I$21,1,0),0)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10" id="{007E0056-006A-40E5-A2FA-00F700B50091}">
            <xm:f>IF('Start Data'!$B$3='Public Holidays'!$J$2,VLOOKUP(B10,'Public Holidays'!$J$3:$J$21,1,0),0)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9" id="{00AE00DC-0066-41F9-B005-007C008200DB}">
            <xm:f>IF('Start Data'!$B$3='Public Holidays'!$K$2,VLOOKUP(B10,'Public Holidays'!$K$3:$K$21,1,0),0)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8" id="{0064005E-0004-4251-B3C7-00290024003F}">
            <xm:f>IF('Start Data'!$B$3='Public Holidays'!$L$2,VLOOKUP(B10,'Public Holidays'!$L$3:$L$21,1,0),0)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7" id="{00AE000B-00A0-4D1D-B059-0059001200E5}">
            <xm:f>IF('Start Data'!$B$3='Public Holidays'!$M$2,VLOOKUP(B10,'Public Holidays'!$M$3:$M$21,1,0),0)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6" id="{004700B9-00F0-476C-8928-009A00020055}">
            <xm:f>IF('Start Data'!$B$3='Public Holidays'!$N$2,VLOOKUP(B10,'Public Holidays'!$N$3:$N$21,1,0),0)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5" id="{00DA001B-0021-479B-8658-004500350073}">
            <xm:f>IF('Start Data'!$B$3='Public Holidays'!$O$2,VLOOKUP(B10,'Public Holidays'!$O$3:$O$21,1,0),0)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4" id="{002D00FB-00FC-4F48-8522-009E00440045}">
            <xm:f>IF('Start Data'!$B$3='Public Holidays'!$P$2,VLOOKUP(B10,'Public Holidays'!$P$3:$P$21,1,0),0)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3" id="{004A00DA-006A-42F5-92F7-005F0054000E}">
            <xm:f>IF('Start Data'!$B$3='Public Holidays'!$Q$2,VLOOKUP(B10,'Public Holidays'!$Q$3:$Q$21,1,0),0)</xm:f>
            <x14:dxf>
              <fill>
                <patternFill patternType="solid">
                  <fgColor theme="8" tint="0.79998168889431442"/>
                  <bgColor theme="8" tint="0.79998168889431442"/>
                </patternFill>
              </fill>
            </x14:dxf>
          </x14:cfRule>
          <xm:sqref>B10:AF11</xm:sqref>
        </x14:conditionalFormatting>
        <x14:conditionalFormatting xmlns:xm="http://schemas.microsoft.com/office/excel/2006/main">
          <x14:cfRule type="expression" priority="2" id="{00D80020-003E-4F65-BD55-00850075006C}">
            <xm:f>VLOOKUP(B10,'Public Holidays'!$B$25:$B$31,1,0)</xm:f>
            <x14:dxf>
              <fill>
                <patternFill patternType="solid">
                  <fgColor theme="8" tint="0.79998168889431442"/>
                  <bgColor theme="8" tint="0.79998168889431442"/>
                </patternFill>
              </fill>
            </x14:dxf>
          </x14:cfRule>
          <xm:sqref>B10:AF11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15</vt:i4>
      </vt:variant>
    </vt:vector>
  </HeadingPairs>
  <TitlesOfParts>
    <vt:vector size="35" baseType="lpstr">
      <vt:lpstr>Disclaimer</vt:lpstr>
      <vt:lpstr>Instructions</vt:lpstr>
      <vt:lpstr>Start Data</vt:lpstr>
      <vt:lpstr>Example</vt:lpstr>
      <vt:lpstr>January</vt:lpstr>
      <vt:lpstr>February</vt:lpstr>
      <vt:lpstr>March</vt:lpstr>
      <vt:lpstr>April</vt:lpstr>
      <vt:lpstr>May</vt:lpstr>
      <vt:lpstr>June</vt:lpstr>
      <vt:lpstr>July</vt:lpstr>
      <vt:lpstr>August</vt:lpstr>
      <vt:lpstr>September</vt:lpstr>
      <vt:lpstr>October</vt:lpstr>
      <vt:lpstr>November</vt:lpstr>
      <vt:lpstr>December</vt:lpstr>
      <vt:lpstr>Total</vt:lpstr>
      <vt:lpstr>Calendar</vt:lpstr>
      <vt:lpstr>Public Holidays</vt:lpstr>
      <vt:lpstr>Type of personnel</vt:lpstr>
      <vt:lpstr>April!Druckbereich</vt:lpstr>
      <vt:lpstr>August!Druckbereich</vt:lpstr>
      <vt:lpstr>December!Druckbereich</vt:lpstr>
      <vt:lpstr>February!Druckbereich</vt:lpstr>
      <vt:lpstr>January!Druckbereich</vt:lpstr>
      <vt:lpstr>July!Druckbereich</vt:lpstr>
      <vt:lpstr>June!Druckbereich</vt:lpstr>
      <vt:lpstr>March!Druckbereich</vt:lpstr>
      <vt:lpstr>May!Druckbereich</vt:lpstr>
      <vt:lpstr>November!Druckbereich</vt:lpstr>
      <vt:lpstr>October!Druckbereich</vt:lpstr>
      <vt:lpstr>September!Druckbereich</vt:lpstr>
      <vt:lpstr>'Start Data'!Druckbereich</vt:lpstr>
      <vt:lpstr>Total!Druckbereich</vt:lpstr>
      <vt:lpstr>Schleswig_Holstein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Dorothea</dc:creator>
  <cp:lastModifiedBy>Veronika Kauert</cp:lastModifiedBy>
  <cp:revision>22</cp:revision>
  <dcterms:created xsi:type="dcterms:W3CDTF">2023-03-21T13:33:44Z</dcterms:created>
  <dcterms:modified xsi:type="dcterms:W3CDTF">2024-09-25T09:49:48Z</dcterms:modified>
</cp:coreProperties>
</file>